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115" windowWidth="15480" windowHeight="83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2 AYLIK İHR" sheetId="13" r:id="rId13"/>
  </sheets>
  <definedNames/>
  <calcPr fullCalcOnLoad="1"/>
</workbook>
</file>

<file path=xl/sharedStrings.xml><?xml version="1.0" encoding="utf-8"?>
<sst xmlns="http://schemas.openxmlformats.org/spreadsheetml/2006/main" count="339" uniqueCount="177">
  <si>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</si>
  <si>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</si>
  <si>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</si>
  <si>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</si>
  <si>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</si>
  <si>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</si>
  <si>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</si>
  <si>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</si>
  <si>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</si>
  <si>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</si>
  <si>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</si>
  <si>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</si>
  <si>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</si>
  <si>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</si>
  <si>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</si>
  <si>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</si>
  <si>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</si>
  <si>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</si>
  <si>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</si>
  <si>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</si>
  <si>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</si>
  <si>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</si>
  <si>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</si>
  <si>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</si>
  <si>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</si>
  <si>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</si>
  <si>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</si>
  <si>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</si>
  <si>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</si>
  <si>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</si>
  <si>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</si>
  <si>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</si>
  <si>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</si>
  <si>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</si>
  <si>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</si>
  <si>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</si>
  <si>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</si>
  <si>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</si>
  <si>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</si>
  <si>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</si>
  <si>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</si>
  <si>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</si>
  <si>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</si>
  <si>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</si>
  <si>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</si>
  <si>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</si>
  <si>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</si>
  <si>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</si>
  <si>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</si>
  <si>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</si>
  <si>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</si>
  <si>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</si>
  <si>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</si>
  <si>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</si>
  <si>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</si>
  <si>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</si>
  <si>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</si>
  <si>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</si>
  <si>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</si>
  <si>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</si>
  <si>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</si>
  <si>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</si>
  <si>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</si>
  <si>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</si>
  <si>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</si>
  <si>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</si>
  <si>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</si>
  <si>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</si>
  <si>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</si>
  <si>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</si>
  <si>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</si>
  <si>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</si>
  <si>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</si>
  <si>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</si>
  <si>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</si>
  <si>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</si>
  <si>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</si>
  <si>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</si>
  <si>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</si>
  <si>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</si>
  <si>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</si>
  <si>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</si>
  <si>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</si>
  <si>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</si>
  <si>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</si>
  <si>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</si>
  <si>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</si>
  <si>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</si>
  <si>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</si>
  <si>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</si>
  <si>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</si>
  <si>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</si>
  <si>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</si>
  <si>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</si>
  <si>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</si>
  <si>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</si>
  <si>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</si>
  <si>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</si>
  <si>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</si>
  <si>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</si>
  <si>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</si>
  <si>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</si>
  <si>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</si>
  <si>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</si>
  <si>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</si>
  <si>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</si>
  <si>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</si>
  <si>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</si>
  <si>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</si>
  <si>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</si>
  <si>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</si>
  <si>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</si>
  <si>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</si>
  <si>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</si>
  <si>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</si>
  <si>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</si>
  <si>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</si>
  <si>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</si>
  <si>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</si>
  <si>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</si>
  <si>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</si>
  <si>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</si>
  <si>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Not: Sıralama son ay itibariyledir.</t>
  </si>
  <si>
    <t>İhracatçı Birlikleri Kaydından Muaf İhracat</t>
  </si>
  <si>
    <t>AĞUSTOS</t>
  </si>
  <si>
    <t>DENİB</t>
  </si>
  <si>
    <t>T O P L A M (*)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</si>
  <si>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</si>
  <si>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</si>
  <si>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</si>
  <si>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>2010-2011</t>
  </si>
  <si>
    <t>Değişim   
 ('10''09/'11-'10)</t>
  </si>
  <si>
    <t xml:space="preserve"> Pay('10-'11)  (%)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</si>
  <si>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</si>
  <si>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</si>
  <si>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</si>
  <si>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</si>
  <si>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</si>
  <si>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</si>
  <si>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</si>
  <si>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</si>
  <si>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</si>
  <si>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</si>
  <si>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</si>
  <si>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>BİRLEŞİK ARAP EMİRLİKLERİ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</si>
  <si>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</si>
  <si>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</si>
  <si>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</si>
  <si>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</si>
  <si>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</si>
  <si>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</si>
  <si>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</si>
  <si>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r>
      <t xml:space="preserve">Son Oniki Aylık 
</t>
    </r>
    <r>
      <rPr>
        <b/>
        <sz val="12"/>
        <color indexed="8"/>
        <rFont val="Arial"/>
        <family val="2"/>
      </rPr>
      <t>(Kasım '11/Kasım '10)</t>
    </r>
  </si>
  <si>
    <t>BİRLEŞİK DEVLETLER</t>
  </si>
  <si>
    <t>İRAN (İSLAM CUM.)</t>
  </si>
  <si>
    <t>Değişim    ('12/'11)</t>
  </si>
  <si>
    <t xml:space="preserve"> Pay(12)  (%)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</si>
  <si>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</si>
  <si>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</si>
  <si>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</si>
  <si>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</si>
  <si>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2011-2012</t>
  </si>
  <si>
    <t>Değişim   
 ('12''11/'11-'10)</t>
  </si>
  <si>
    <t xml:space="preserve"> Pay('11-'12)  (%)</t>
  </si>
  <si>
    <t>SON 12 Ay
(2012/2011)</t>
  </si>
  <si>
    <t>ÇİN HALK CUMHURİYETİ</t>
  </si>
  <si>
    <t>Savunma ve Havacılık Sanayii</t>
  </si>
  <si>
    <t>Tütün</t>
  </si>
  <si>
    <t>C. AĞAÇ MAMULLERİ VE ORMAN ÜRÜNLERİ</t>
  </si>
  <si>
    <t xml:space="preserve">UKRAYNA </t>
  </si>
  <si>
    <t xml:space="preserve">POLONYA </t>
  </si>
  <si>
    <t>EYLÜL 2012 İHRACAT RAKAMLARI</t>
  </si>
  <si>
    <t>OCAK-EYLÜL</t>
  </si>
  <si>
    <t>EYLÜL 2012 İHRACAT RAKAMLARI - TL</t>
  </si>
  <si>
    <t>EYLÜL (2012/2011)</t>
  </si>
  <si>
    <t>BELÇİKA</t>
  </si>
  <si>
    <t>LİBYA</t>
  </si>
</sst>
</file>

<file path=xl/styles.xml><?xml version="1.0" encoding="utf-8"?>
<styleSheet xmlns="http://schemas.openxmlformats.org/spreadsheetml/2006/main">
  <numFmts count="6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</numFmts>
  <fonts count="99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9"/>
      <color indexed="8"/>
      <name val="Arial"/>
      <family val="2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b/>
      <sz val="8"/>
      <color indexed="10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0" borderId="0" applyNumberFormat="0" applyBorder="0" applyAlignment="0" applyProtection="0"/>
    <xf numFmtId="0" fontId="57" fillId="23" borderId="0" applyNumberFormat="0" applyBorder="0" applyAlignment="0" applyProtection="0"/>
    <xf numFmtId="0" fontId="57" fillId="22" borderId="0" applyNumberFormat="0" applyBorder="0" applyAlignment="0" applyProtection="0"/>
    <xf numFmtId="0" fontId="57" fillId="24" borderId="0" applyNumberFormat="0" applyBorder="0" applyAlignment="0" applyProtection="0"/>
    <xf numFmtId="0" fontId="57" fillId="21" borderId="0" applyNumberFormat="0" applyBorder="0" applyAlignment="0" applyProtection="0"/>
    <xf numFmtId="0" fontId="57" fillId="25" borderId="0" applyNumberFormat="0" applyBorder="0" applyAlignment="0" applyProtection="0"/>
    <xf numFmtId="0" fontId="57" fillId="24" borderId="0" applyNumberFormat="0" applyBorder="0" applyAlignment="0" applyProtection="0"/>
    <xf numFmtId="0" fontId="57" fillId="26" borderId="0" applyNumberFormat="0" applyBorder="0" applyAlignment="0" applyProtection="0"/>
    <xf numFmtId="0" fontId="57" fillId="25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5" borderId="0" applyNumberFormat="0" applyBorder="0" applyAlignment="0" applyProtection="0"/>
    <xf numFmtId="0" fontId="58" fillId="24" borderId="0" applyNumberFormat="0" applyBorder="0" applyAlignment="0" applyProtection="0"/>
    <xf numFmtId="0" fontId="58" fillId="27" borderId="0" applyNumberFormat="0" applyBorder="0" applyAlignment="0" applyProtection="0"/>
    <xf numFmtId="0" fontId="58" fillId="21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27" borderId="0" applyNumberFormat="0" applyBorder="0" applyAlignment="0" applyProtection="0"/>
    <xf numFmtId="0" fontId="58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0" fillId="32" borderId="0" applyNumberFormat="0" applyBorder="0" applyAlignment="0" applyProtection="0"/>
    <xf numFmtId="0" fontId="86" fillId="0" borderId="1" applyNumberFormat="0" applyFill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33" borderId="5" applyNumberFormat="0" applyAlignment="0" applyProtection="0"/>
    <xf numFmtId="0" fontId="68" fillId="34" borderId="6" applyNumberFormat="0" applyAlignment="0" applyProtection="0"/>
    <xf numFmtId="171" fontId="0" fillId="0" borderId="0" applyFont="0" applyFill="0" applyBorder="0" applyAlignment="0" applyProtection="0"/>
    <xf numFmtId="0" fontId="90" fillId="35" borderId="7" applyNumberFormat="0" applyAlignment="0" applyProtection="0"/>
    <xf numFmtId="0" fontId="59" fillId="0" borderId="0" applyNumberFormat="0" applyFill="0" applyBorder="0" applyAlignment="0" applyProtection="0"/>
    <xf numFmtId="0" fontId="91" fillId="36" borderId="8" applyNumberFormat="0" applyAlignment="0" applyProtection="0"/>
    <xf numFmtId="0" fontId="69" fillId="37" borderId="0" applyNumberFormat="0" applyBorder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4" fillId="0" borderId="0" applyNumberFormat="0" applyFill="0" applyBorder="0" applyAlignment="0" applyProtection="0"/>
    <xf numFmtId="0" fontId="92" fillId="35" borderId="8" applyNumberFormat="0" applyAlignment="0" applyProtection="0"/>
    <xf numFmtId="0" fontId="66" fillId="25" borderId="5" applyNumberFormat="0" applyAlignment="0" applyProtection="0"/>
    <xf numFmtId="0" fontId="93" fillId="38" borderId="12" applyNumberFormat="0" applyAlignment="0" applyProtection="0"/>
    <xf numFmtId="0" fontId="94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5" fillId="40" borderId="0" applyNumberFormat="0" applyBorder="0" applyAlignment="0" applyProtection="0"/>
    <xf numFmtId="0" fontId="61" fillId="0" borderId="13" applyNumberFormat="0" applyFill="0" applyAlignment="0" applyProtection="0"/>
    <xf numFmtId="0" fontId="71" fillId="25" borderId="0" applyNumberFormat="0" applyBorder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82" fillId="41" borderId="14" applyNumberFormat="0" applyFont="0" applyAlignment="0" applyProtection="0"/>
    <xf numFmtId="0" fontId="82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41" borderId="14" applyNumberFormat="0" applyFont="0" applyAlignment="0" applyProtection="0"/>
    <xf numFmtId="0" fontId="57" fillId="22" borderId="15" applyNumberFormat="0" applyFont="0" applyAlignment="0" applyProtection="0"/>
    <xf numFmtId="0" fontId="57" fillId="22" borderId="15" applyNumberFormat="0" applyFont="0" applyAlignment="0" applyProtection="0"/>
    <xf numFmtId="0" fontId="0" fillId="22" borderId="15" applyNumberFormat="0" applyFont="0" applyAlignment="0" applyProtection="0"/>
    <xf numFmtId="0" fontId="96" fillId="42" borderId="0" applyNumberFormat="0" applyBorder="0" applyAlignment="0" applyProtection="0"/>
    <xf numFmtId="0" fontId="65" fillId="33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97" fillId="0" borderId="17" applyNumberFormat="0" applyFill="0" applyAlignment="0" applyProtection="0"/>
    <xf numFmtId="0" fontId="72" fillId="0" borderId="18" applyNumberFormat="0" applyFill="0" applyAlignment="0" applyProtection="0"/>
    <xf numFmtId="0" fontId="9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3" fillId="43" borderId="0" applyNumberFormat="0" applyBorder="0" applyAlignment="0" applyProtection="0"/>
    <xf numFmtId="0" fontId="83" fillId="44" borderId="0" applyNumberFormat="0" applyBorder="0" applyAlignment="0" applyProtection="0"/>
    <xf numFmtId="0" fontId="83" fillId="45" borderId="0" applyNumberFormat="0" applyBorder="0" applyAlignment="0" applyProtection="0"/>
    <xf numFmtId="0" fontId="83" fillId="46" borderId="0" applyNumberFormat="0" applyBorder="0" applyAlignment="0" applyProtection="0"/>
    <xf numFmtId="0" fontId="83" fillId="47" borderId="0" applyNumberFormat="0" applyBorder="0" applyAlignment="0" applyProtection="0"/>
    <xf numFmtId="0" fontId="83" fillId="48" borderId="0" applyNumberFormat="0" applyBorder="0" applyAlignment="0" applyProtection="0"/>
    <xf numFmtId="0" fontId="7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 horizontal="center"/>
    </xf>
    <xf numFmtId="3" fontId="7" fillId="0" borderId="19" xfId="0" applyNumberFormat="1" applyFont="1" applyFill="1" applyBorder="1" applyAlignment="1">
      <alignment horizontal="center"/>
    </xf>
    <xf numFmtId="43" fontId="2" fillId="0" borderId="0" xfId="113" applyFont="1" applyFill="1" applyBorder="1" applyAlignment="1">
      <alignment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wrapText="1"/>
    </xf>
    <xf numFmtId="0" fontId="11" fillId="0" borderId="22" xfId="0" applyFont="1" applyBorder="1" applyAlignment="1">
      <alignment/>
    </xf>
    <xf numFmtId="180" fontId="13" fillId="0" borderId="23" xfId="0" applyNumberFormat="1" applyFont="1" applyFill="1" applyBorder="1" applyAlignment="1">
      <alignment/>
    </xf>
    <xf numFmtId="188" fontId="12" fillId="0" borderId="24" xfId="0" applyNumberFormat="1" applyFont="1" applyFill="1" applyBorder="1" applyAlignment="1">
      <alignment horizontal="center"/>
    </xf>
    <xf numFmtId="180" fontId="1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 horizontal="center"/>
    </xf>
    <xf numFmtId="0" fontId="11" fillId="0" borderId="27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9" fontId="17" fillId="37" borderId="28" xfId="0" applyNumberFormat="1" applyFont="1" applyFill="1" applyBorder="1" applyAlignment="1">
      <alignment horizontal="center"/>
    </xf>
    <xf numFmtId="49" fontId="17" fillId="37" borderId="29" xfId="0" applyNumberFormat="1" applyFont="1" applyFill="1" applyBorder="1" applyAlignment="1">
      <alignment horizontal="center"/>
    </xf>
    <xf numFmtId="0" fontId="17" fillId="37" borderId="3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37" borderId="31" xfId="0" applyFont="1" applyFill="1" applyBorder="1" applyAlignment="1">
      <alignment/>
    </xf>
    <xf numFmtId="3" fontId="19" fillId="37" borderId="0" xfId="0" applyNumberFormat="1" applyFont="1" applyFill="1" applyBorder="1" applyAlignment="1">
      <alignment/>
    </xf>
    <xf numFmtId="0" fontId="20" fillId="37" borderId="31" xfId="0" applyFont="1" applyFill="1" applyBorder="1" applyAlignment="1">
      <alignment/>
    </xf>
    <xf numFmtId="3" fontId="20" fillId="37" borderId="0" xfId="0" applyNumberFormat="1" applyFont="1" applyFill="1" applyBorder="1" applyAlignment="1">
      <alignment/>
    </xf>
    <xf numFmtId="3" fontId="21" fillId="37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22" borderId="26" xfId="0" applyNumberFormat="1" applyFont="1" applyFill="1" applyBorder="1" applyAlignment="1">
      <alignment/>
    </xf>
    <xf numFmtId="4" fontId="26" fillId="22" borderId="26" xfId="0" applyNumberFormat="1" applyFont="1" applyFill="1" applyBorder="1" applyAlignment="1">
      <alignment/>
    </xf>
    <xf numFmtId="2" fontId="5" fillId="0" borderId="32" xfId="0" applyNumberFormat="1" applyFont="1" applyFill="1" applyBorder="1" applyAlignment="1">
      <alignment horizontal="center" wrapText="1"/>
    </xf>
    <xf numFmtId="2" fontId="5" fillId="0" borderId="3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/>
    </xf>
    <xf numFmtId="2" fontId="7" fillId="0" borderId="19" xfId="0" applyNumberFormat="1" applyFont="1" applyFill="1" applyBorder="1" applyAlignment="1">
      <alignment horizontal="center"/>
    </xf>
    <xf numFmtId="0" fontId="24" fillId="49" borderId="26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22" borderId="24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4" xfId="0" applyFont="1" applyFill="1" applyBorder="1" applyAlignment="1">
      <alignment wrapText="1"/>
    </xf>
    <xf numFmtId="0" fontId="3" fillId="0" borderId="35" xfId="0" applyFont="1" applyFill="1" applyBorder="1" applyAlignment="1">
      <alignment wrapText="1"/>
    </xf>
    <xf numFmtId="0" fontId="4" fillId="0" borderId="36" xfId="0" applyFont="1" applyFill="1" applyBorder="1" applyAlignment="1">
      <alignment/>
    </xf>
    <xf numFmtId="2" fontId="4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2" fontId="7" fillId="0" borderId="36" xfId="0" applyNumberFormat="1" applyFont="1" applyFill="1" applyBorder="1" applyAlignment="1">
      <alignment horizontal="center"/>
    </xf>
    <xf numFmtId="0" fontId="3" fillId="0" borderId="37" xfId="0" applyFont="1" applyFill="1" applyBorder="1" applyAlignment="1">
      <alignment/>
    </xf>
    <xf numFmtId="3" fontId="3" fillId="0" borderId="38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80" fontId="12" fillId="0" borderId="24" xfId="113" applyNumberFormat="1" applyFont="1" applyFill="1" applyBorder="1" applyAlignment="1">
      <alignment horizontal="center"/>
    </xf>
    <xf numFmtId="0" fontId="6" fillId="24" borderId="36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2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24" borderId="39" xfId="0" applyFont="1" applyFill="1" applyBorder="1" applyAlignment="1">
      <alignment/>
    </xf>
    <xf numFmtId="3" fontId="4" fillId="24" borderId="40" xfId="0" applyNumberFormat="1" applyFont="1" applyFill="1" applyBorder="1" applyAlignment="1">
      <alignment horizontal="center"/>
    </xf>
    <xf numFmtId="2" fontId="4" fillId="24" borderId="40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3" fontId="4" fillId="0" borderId="42" xfId="0" applyNumberFormat="1" applyFont="1" applyFill="1" applyBorder="1" applyAlignment="1">
      <alignment horizontal="center"/>
    </xf>
    <xf numFmtId="2" fontId="4" fillId="0" borderId="42" xfId="0" applyNumberFormat="1" applyFont="1" applyFill="1" applyBorder="1" applyAlignment="1">
      <alignment horizontal="center"/>
    </xf>
    <xf numFmtId="2" fontId="4" fillId="0" borderId="41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6" xfId="0" applyNumberFormat="1" applyFont="1" applyFill="1" applyBorder="1" applyAlignment="1">
      <alignment horizontal="center"/>
    </xf>
    <xf numFmtId="3" fontId="26" fillId="22" borderId="26" xfId="0" applyNumberFormat="1" applyFont="1" applyFill="1" applyBorder="1" applyAlignment="1">
      <alignment/>
    </xf>
    <xf numFmtId="49" fontId="25" fillId="22" borderId="43" xfId="0" applyNumberFormat="1" applyFont="1" applyFill="1" applyBorder="1" applyAlignment="1">
      <alignment/>
    </xf>
    <xf numFmtId="4" fontId="26" fillId="22" borderId="44" xfId="0" applyNumberFormat="1" applyFont="1" applyFill="1" applyBorder="1" applyAlignment="1">
      <alignment/>
    </xf>
    <xf numFmtId="3" fontId="19" fillId="37" borderId="45" xfId="0" applyNumberFormat="1" applyFont="1" applyFill="1" applyBorder="1" applyAlignment="1">
      <alignment/>
    </xf>
    <xf numFmtId="3" fontId="19" fillId="37" borderId="46" xfId="0" applyNumberFormat="1" applyFont="1" applyFill="1" applyBorder="1" applyAlignment="1">
      <alignment/>
    </xf>
    <xf numFmtId="0" fontId="2" fillId="0" borderId="0" xfId="91" applyFont="1" applyFill="1" applyBorder="1">
      <alignment/>
      <protection/>
    </xf>
    <xf numFmtId="0" fontId="31" fillId="0" borderId="0" xfId="91" applyFont="1" applyFill="1" applyBorder="1">
      <alignment/>
      <protection/>
    </xf>
    <xf numFmtId="0" fontId="2" fillId="0" borderId="0" xfId="91" applyFont="1" applyFill="1">
      <alignment/>
      <protection/>
    </xf>
    <xf numFmtId="0" fontId="2" fillId="0" borderId="34" xfId="91" applyFont="1" applyFill="1" applyBorder="1" applyAlignment="1">
      <alignment wrapText="1"/>
      <protection/>
    </xf>
    <xf numFmtId="0" fontId="3" fillId="0" borderId="35" xfId="91" applyFont="1" applyFill="1" applyBorder="1" applyAlignment="1">
      <alignment wrapText="1"/>
      <protection/>
    </xf>
    <xf numFmtId="0" fontId="4" fillId="0" borderId="32" xfId="91" applyFont="1" applyFill="1" applyBorder="1" applyAlignment="1">
      <alignment horizontal="center"/>
      <protection/>
    </xf>
    <xf numFmtId="1" fontId="4" fillId="0" borderId="33" xfId="91" applyNumberFormat="1" applyFont="1" applyFill="1" applyBorder="1" applyAlignment="1">
      <alignment horizontal="center"/>
      <protection/>
    </xf>
    <xf numFmtId="2" fontId="5" fillId="0" borderId="32" xfId="91" applyNumberFormat="1" applyFont="1" applyFill="1" applyBorder="1" applyAlignment="1">
      <alignment horizontal="center" wrapText="1"/>
      <protection/>
    </xf>
    <xf numFmtId="2" fontId="5" fillId="0" borderId="33" xfId="91" applyNumberFormat="1" applyFont="1" applyFill="1" applyBorder="1" applyAlignment="1">
      <alignment horizontal="center" wrapText="1"/>
      <protection/>
    </xf>
    <xf numFmtId="2" fontId="53" fillId="0" borderId="32" xfId="91" applyNumberFormat="1" applyFont="1" applyFill="1" applyBorder="1" applyAlignment="1">
      <alignment horizontal="center" wrapText="1"/>
      <protection/>
    </xf>
    <xf numFmtId="0" fontId="2" fillId="0" borderId="36" xfId="91" applyFont="1" applyFill="1" applyBorder="1">
      <alignment/>
      <protection/>
    </xf>
    <xf numFmtId="0" fontId="29" fillId="0" borderId="0" xfId="91" applyFont="1" applyFill="1" applyBorder="1">
      <alignment/>
      <protection/>
    </xf>
    <xf numFmtId="3" fontId="8" fillId="0" borderId="26" xfId="0" applyNumberFormat="1" applyFont="1" applyFill="1" applyBorder="1" applyAlignment="1">
      <alignment horizontal="right"/>
    </xf>
    <xf numFmtId="3" fontId="13" fillId="0" borderId="47" xfId="0" applyNumberFormat="1" applyFont="1" applyFill="1" applyBorder="1" applyAlignment="1">
      <alignment/>
    </xf>
    <xf numFmtId="180" fontId="12" fillId="0" borderId="24" xfId="113" applyNumberFormat="1" applyFont="1" applyFill="1" applyBorder="1" applyAlignment="1">
      <alignment horizontal="right"/>
    </xf>
    <xf numFmtId="3" fontId="13" fillId="0" borderId="24" xfId="113" applyNumberFormat="1" applyFont="1" applyFill="1" applyBorder="1" applyAlignment="1">
      <alignment horizontal="right"/>
    </xf>
    <xf numFmtId="181" fontId="13" fillId="0" borderId="24" xfId="113" applyNumberFormat="1" applyFont="1" applyFill="1" applyBorder="1" applyAlignment="1">
      <alignment horizontal="right"/>
    </xf>
    <xf numFmtId="0" fontId="11" fillId="0" borderId="48" xfId="0" applyFont="1" applyBorder="1" applyAlignment="1">
      <alignment/>
    </xf>
    <xf numFmtId="3" fontId="8" fillId="0" borderId="49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center"/>
    </xf>
    <xf numFmtId="180" fontId="12" fillId="0" borderId="49" xfId="113" applyNumberFormat="1" applyFont="1" applyFill="1" applyBorder="1" applyAlignment="1">
      <alignment horizontal="center"/>
    </xf>
    <xf numFmtId="180" fontId="13" fillId="0" borderId="50" xfId="0" applyNumberFormat="1" applyFont="1" applyFill="1" applyBorder="1" applyAlignment="1">
      <alignment/>
    </xf>
    <xf numFmtId="3" fontId="13" fillId="0" borderId="51" xfId="0" applyNumberFormat="1" applyFont="1" applyFill="1" applyBorder="1" applyAlignment="1">
      <alignment/>
    </xf>
    <xf numFmtId="3" fontId="13" fillId="0" borderId="52" xfId="0" applyNumberFormat="1" applyFont="1" applyFill="1" applyBorder="1" applyAlignment="1">
      <alignment/>
    </xf>
    <xf numFmtId="180" fontId="12" fillId="0" borderId="52" xfId="113" applyNumberFormat="1" applyFont="1" applyFill="1" applyBorder="1" applyAlignment="1">
      <alignment horizontal="right"/>
    </xf>
    <xf numFmtId="3" fontId="13" fillId="0" borderId="49" xfId="113" applyNumberFormat="1" applyFont="1" applyFill="1" applyBorder="1" applyAlignment="1">
      <alignment horizontal="right"/>
    </xf>
    <xf numFmtId="181" fontId="13" fillId="0" borderId="52" xfId="113" applyNumberFormat="1" applyFont="1" applyFill="1" applyBorder="1" applyAlignment="1">
      <alignment horizontal="right"/>
    </xf>
    <xf numFmtId="188" fontId="12" fillId="0" borderId="49" xfId="0" applyNumberFormat="1" applyFont="1" applyFill="1" applyBorder="1" applyAlignment="1">
      <alignment horizontal="center"/>
    </xf>
    <xf numFmtId="180" fontId="13" fillId="0" borderId="53" xfId="0" applyNumberFormat="1" applyFont="1" applyFill="1" applyBorder="1" applyAlignment="1">
      <alignment/>
    </xf>
    <xf numFmtId="0" fontId="14" fillId="0" borderId="54" xfId="0" applyFont="1" applyBorder="1" applyAlignment="1">
      <alignment horizontal="center"/>
    </xf>
    <xf numFmtId="3" fontId="4" fillId="0" borderId="55" xfId="0" applyNumberFormat="1" applyFont="1" applyFill="1" applyBorder="1" applyAlignment="1">
      <alignment horizontal="right"/>
    </xf>
    <xf numFmtId="3" fontId="4" fillId="0" borderId="55" xfId="0" applyNumberFormat="1" applyFont="1" applyFill="1" applyBorder="1" applyAlignment="1">
      <alignment horizontal="center"/>
    </xf>
    <xf numFmtId="4" fontId="4" fillId="0" borderId="55" xfId="0" applyNumberFormat="1" applyFont="1" applyFill="1" applyBorder="1" applyAlignment="1">
      <alignment horizontal="center"/>
    </xf>
    <xf numFmtId="1" fontId="11" fillId="0" borderId="56" xfId="0" applyNumberFormat="1" applyFont="1" applyFill="1" applyBorder="1" applyAlignment="1">
      <alignment horizontal="center"/>
    </xf>
    <xf numFmtId="3" fontId="11" fillId="0" borderId="57" xfId="0" applyNumberFormat="1" applyFont="1" applyFill="1" applyBorder="1" applyAlignment="1">
      <alignment/>
    </xf>
    <xf numFmtId="3" fontId="11" fillId="0" borderId="58" xfId="0" applyNumberFormat="1" applyFont="1" applyFill="1" applyBorder="1" applyAlignment="1">
      <alignment/>
    </xf>
    <xf numFmtId="181" fontId="11" fillId="0" borderId="55" xfId="113" applyNumberFormat="1" applyFont="1" applyFill="1" applyBorder="1" applyAlignment="1">
      <alignment horizontal="right"/>
    </xf>
    <xf numFmtId="4" fontId="4" fillId="50" borderId="55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32" fillId="24" borderId="59" xfId="91" applyFont="1" applyFill="1" applyBorder="1">
      <alignment/>
      <protection/>
    </xf>
    <xf numFmtId="0" fontId="7" fillId="0" borderId="0" xfId="91" applyFont="1" applyFill="1" applyBorder="1">
      <alignment/>
      <protection/>
    </xf>
    <xf numFmtId="3" fontId="7" fillId="0" borderId="51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9" xfId="0" applyNumberFormat="1" applyFont="1" applyFill="1" applyBorder="1" applyAlignment="1">
      <alignment horizontal="center"/>
    </xf>
    <xf numFmtId="4" fontId="4" fillId="24" borderId="4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51" xfId="0" applyNumberFormat="1" applyFont="1" applyFill="1" applyBorder="1" applyAlignment="1">
      <alignment horizontal="center"/>
    </xf>
    <xf numFmtId="2" fontId="7" fillId="51" borderId="51" xfId="0" applyNumberFormat="1" applyFont="1" applyFill="1" applyBorder="1" applyAlignment="1">
      <alignment horizontal="center"/>
    </xf>
    <xf numFmtId="2" fontId="7" fillId="51" borderId="60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55" fillId="37" borderId="57" xfId="0" applyFont="1" applyFill="1" applyBorder="1" applyAlignment="1">
      <alignment horizontal="center"/>
    </xf>
    <xf numFmtId="3" fontId="55" fillId="37" borderId="61" xfId="0" applyNumberFormat="1" applyFont="1" applyFill="1" applyBorder="1" applyAlignment="1">
      <alignment/>
    </xf>
    <xf numFmtId="3" fontId="55" fillId="37" borderId="62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19" fillId="37" borderId="63" xfId="0" applyNumberFormat="1" applyFont="1" applyFill="1" applyBorder="1" applyAlignment="1">
      <alignment/>
    </xf>
    <xf numFmtId="0" fontId="5" fillId="0" borderId="0" xfId="91" applyFont="1" applyFill="1" applyBorder="1">
      <alignment/>
      <protection/>
    </xf>
    <xf numFmtId="0" fontId="32" fillId="0" borderId="0" xfId="91" applyFont="1" applyFill="1" applyBorder="1">
      <alignment/>
      <protection/>
    </xf>
    <xf numFmtId="3" fontId="56" fillId="37" borderId="61" xfId="0" applyNumberFormat="1" applyFont="1" applyFill="1" applyBorder="1" applyAlignment="1">
      <alignment/>
    </xf>
    <xf numFmtId="0" fontId="18" fillId="0" borderId="0" xfId="0" applyFont="1" applyAlignment="1">
      <alignment/>
    </xf>
    <xf numFmtId="2" fontId="7" fillId="0" borderId="26" xfId="91" applyNumberFormat="1" applyFont="1" applyFill="1" applyBorder="1" applyAlignment="1">
      <alignment horizontal="center"/>
      <protection/>
    </xf>
    <xf numFmtId="1" fontId="3" fillId="0" borderId="26" xfId="91" applyNumberFormat="1" applyFont="1" applyFill="1" applyBorder="1" applyAlignment="1">
      <alignment horizontal="center"/>
      <protection/>
    </xf>
    <xf numFmtId="2" fontId="3" fillId="0" borderId="26" xfId="91" applyNumberFormat="1" applyFont="1" applyFill="1" applyBorder="1" applyAlignment="1">
      <alignment horizontal="center"/>
      <protection/>
    </xf>
    <xf numFmtId="2" fontId="7" fillId="24" borderId="26" xfId="91" applyNumberFormat="1" applyFont="1" applyFill="1" applyBorder="1" applyAlignment="1">
      <alignment horizontal="center"/>
      <protection/>
    </xf>
    <xf numFmtId="2" fontId="7" fillId="51" borderId="26" xfId="91" applyNumberFormat="1" applyFont="1" applyFill="1" applyBorder="1" applyAlignment="1">
      <alignment horizontal="center"/>
      <protection/>
    </xf>
    <xf numFmtId="2" fontId="4" fillId="0" borderId="26" xfId="91" applyNumberFormat="1" applyFont="1" applyFill="1" applyBorder="1" applyAlignment="1">
      <alignment horizontal="center"/>
      <protection/>
    </xf>
    <xf numFmtId="2" fontId="4" fillId="24" borderId="26" xfId="91" applyNumberFormat="1" applyFont="1" applyFill="1" applyBorder="1" applyAlignment="1">
      <alignment horizontal="center"/>
      <protection/>
    </xf>
    <xf numFmtId="2" fontId="53" fillId="0" borderId="64" xfId="91" applyNumberFormat="1" applyFont="1" applyFill="1" applyBorder="1" applyAlignment="1">
      <alignment horizontal="center" wrapText="1"/>
      <protection/>
    </xf>
    <xf numFmtId="2" fontId="5" fillId="0" borderId="65" xfId="91" applyNumberFormat="1" applyFont="1" applyFill="1" applyBorder="1" applyAlignment="1">
      <alignment horizontal="center" wrapText="1"/>
      <protection/>
    </xf>
    <xf numFmtId="2" fontId="5" fillId="0" borderId="64" xfId="91" applyNumberFormat="1" applyFont="1" applyFill="1" applyBorder="1" applyAlignment="1">
      <alignment horizontal="center" wrapText="1"/>
      <protection/>
    </xf>
    <xf numFmtId="0" fontId="3" fillId="0" borderId="66" xfId="91" applyFont="1" applyFill="1" applyBorder="1">
      <alignment/>
      <protection/>
    </xf>
    <xf numFmtId="0" fontId="32" fillId="24" borderId="60" xfId="91" applyFont="1" applyFill="1" applyBorder="1">
      <alignment/>
      <protection/>
    </xf>
    <xf numFmtId="0" fontId="4" fillId="24" borderId="67" xfId="91" applyFont="1" applyFill="1" applyBorder="1">
      <alignment/>
      <protection/>
    </xf>
    <xf numFmtId="0" fontId="2" fillId="0" borderId="67" xfId="0" applyFont="1" applyFill="1" applyBorder="1" applyAlignment="1">
      <alignment/>
    </xf>
    <xf numFmtId="0" fontId="6" fillId="24" borderId="67" xfId="91" applyFont="1" applyFill="1" applyBorder="1">
      <alignment/>
      <protection/>
    </xf>
    <xf numFmtId="0" fontId="2" fillId="0" borderId="67" xfId="91" applyFont="1" applyFill="1" applyBorder="1">
      <alignment/>
      <protection/>
    </xf>
    <xf numFmtId="0" fontId="4" fillId="0" borderId="67" xfId="91" applyFont="1" applyFill="1" applyBorder="1">
      <alignment/>
      <protection/>
    </xf>
    <xf numFmtId="0" fontId="6" fillId="24" borderId="68" xfId="91" applyFont="1" applyFill="1" applyBorder="1">
      <alignment/>
      <protection/>
    </xf>
    <xf numFmtId="3" fontId="29" fillId="0" borderId="26" xfId="91" applyNumberFormat="1" applyFont="1" applyFill="1" applyBorder="1" applyAlignment="1">
      <alignment horizontal="center"/>
      <protection/>
    </xf>
    <xf numFmtId="0" fontId="4" fillId="0" borderId="64" xfId="91" applyFont="1" applyFill="1" applyBorder="1" applyAlignment="1">
      <alignment horizontal="center"/>
      <protection/>
    </xf>
    <xf numFmtId="1" fontId="4" fillId="0" borderId="65" xfId="91" applyNumberFormat="1" applyFont="1" applyFill="1" applyBorder="1" applyAlignment="1">
      <alignment horizontal="center"/>
      <protection/>
    </xf>
    <xf numFmtId="3" fontId="4" fillId="0" borderId="26" xfId="91" applyNumberFormat="1" applyFont="1" applyFill="1" applyBorder="1" applyAlignment="1">
      <alignment horizontal="center"/>
      <protection/>
    </xf>
    <xf numFmtId="3" fontId="7" fillId="0" borderId="26" xfId="91" applyNumberFormat="1" applyFont="1" applyFill="1" applyBorder="1" applyAlignment="1">
      <alignment horizontal="center"/>
      <protection/>
    </xf>
    <xf numFmtId="3" fontId="3" fillId="0" borderId="26" xfId="91" applyNumberFormat="1" applyFont="1" applyFill="1" applyBorder="1" applyAlignment="1">
      <alignment horizontal="center"/>
      <protection/>
    </xf>
    <xf numFmtId="3" fontId="8" fillId="0" borderId="26" xfId="91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0" fontId="3" fillId="0" borderId="69" xfId="91" applyFont="1" applyFill="1" applyBorder="1" applyAlignment="1">
      <alignment horizontal="center" vertical="center"/>
      <protection/>
    </xf>
    <xf numFmtId="0" fontId="3" fillId="0" borderId="70" xfId="91" applyFont="1" applyFill="1" applyBorder="1" applyAlignment="1">
      <alignment horizontal="center" vertical="center"/>
      <protection/>
    </xf>
    <xf numFmtId="0" fontId="3" fillId="0" borderId="71" xfId="91" applyFont="1" applyFill="1" applyBorder="1" applyAlignment="1">
      <alignment horizontal="center" vertical="center"/>
      <protection/>
    </xf>
    <xf numFmtId="0" fontId="3" fillId="0" borderId="72" xfId="91" applyFont="1" applyFill="1" applyBorder="1" applyAlignment="1">
      <alignment horizontal="center" vertical="center"/>
      <protection/>
    </xf>
    <xf numFmtId="0" fontId="28" fillId="0" borderId="28" xfId="91" applyFont="1" applyFill="1" applyBorder="1" applyAlignment="1">
      <alignment horizontal="center" vertical="center"/>
      <protection/>
    </xf>
    <xf numFmtId="0" fontId="28" fillId="0" borderId="29" xfId="91" applyFont="1" applyFill="1" applyBorder="1" applyAlignment="1">
      <alignment horizontal="center" vertical="center"/>
      <protection/>
    </xf>
    <xf numFmtId="0" fontId="28" fillId="0" borderId="30" xfId="91" applyFont="1" applyFill="1" applyBorder="1" applyAlignment="1">
      <alignment horizontal="center" vertical="center"/>
      <protection/>
    </xf>
    <xf numFmtId="0" fontId="28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 wrapText="1"/>
    </xf>
    <xf numFmtId="0" fontId="3" fillId="0" borderId="71" xfId="0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1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 2" xfId="33"/>
    <cellStyle name="20% - Accent2 2" xfId="34"/>
    <cellStyle name="20% - Accent3 2" xfId="35"/>
    <cellStyle name="20% - Accent4 2" xfId="36"/>
    <cellStyle name="20% - Accent5 2" xfId="37"/>
    <cellStyle name="20% - Accent6 2" xfId="38"/>
    <cellStyle name="40% - Accent1 2" xfId="39"/>
    <cellStyle name="40% - Accent2 2" xfId="40"/>
    <cellStyle name="40% - Accent3 2" xfId="41"/>
    <cellStyle name="40% - Accent4 2" xfId="42"/>
    <cellStyle name="40% - Accent5 2" xfId="43"/>
    <cellStyle name="40% - Accent6 2" xfId="44"/>
    <cellStyle name="60% - Accent1 2" xfId="45"/>
    <cellStyle name="60% - Accent2 2" xfId="46"/>
    <cellStyle name="60% - Accent3 2" xfId="47"/>
    <cellStyle name="60% - Accent4 2" xfId="48"/>
    <cellStyle name="60% - Accent5 2" xfId="49"/>
    <cellStyle name="60% - Accent6 2" xfId="50"/>
    <cellStyle name="Accent1 2" xfId="51"/>
    <cellStyle name="Accent2 2" xfId="52"/>
    <cellStyle name="Accent3 2" xfId="53"/>
    <cellStyle name="Accent4 2" xfId="54"/>
    <cellStyle name="Accent5 2" xfId="55"/>
    <cellStyle name="Accent6 2" xfId="56"/>
    <cellStyle name="Açıklama Metni" xfId="57"/>
    <cellStyle name="Ana Başlık" xfId="58"/>
    <cellStyle name="Bad 2" xfId="59"/>
    <cellStyle name="Bağlı Hücre" xfId="60"/>
    <cellStyle name="Başlık 1" xfId="61"/>
    <cellStyle name="Başlık 2" xfId="62"/>
    <cellStyle name="Başlık 3" xfId="63"/>
    <cellStyle name="Başlık 4" xfId="64"/>
    <cellStyle name="Comma [0]" xfId="65"/>
    <cellStyle name="Calculation 2" xfId="66"/>
    <cellStyle name="Check Cell 2" xfId="67"/>
    <cellStyle name="Comma 2" xfId="68"/>
    <cellStyle name="Çıkış" xfId="69"/>
    <cellStyle name="Explanatory Text 2" xfId="70"/>
    <cellStyle name="Giriş" xfId="71"/>
    <cellStyle name="Good 2" xfId="72"/>
    <cellStyle name="Heading 1 2" xfId="73"/>
    <cellStyle name="Heading 2 2" xfId="74"/>
    <cellStyle name="Heading 3 2" xfId="75"/>
    <cellStyle name="Heading 4 2" xfId="76"/>
    <cellStyle name="Hesaplama" xfId="77"/>
    <cellStyle name="Input 2" xfId="78"/>
    <cellStyle name="İşaretli Hücre" xfId="79"/>
    <cellStyle name="İyi" xfId="80"/>
    <cellStyle name="Followed Hyperlink" xfId="81"/>
    <cellStyle name="Hyperlink" xfId="82"/>
    <cellStyle name="Kötü" xfId="83"/>
    <cellStyle name="Linked Cell 2" xfId="84"/>
    <cellStyle name="Neutral 2" xfId="85"/>
    <cellStyle name="Normal 2 2" xfId="86"/>
    <cellStyle name="Normal 2 3" xfId="87"/>
    <cellStyle name="Normal 3" xfId="88"/>
    <cellStyle name="Normal 4" xfId="89"/>
    <cellStyle name="Normal 4 2" xfId="90"/>
    <cellStyle name="Normal_MAYIS_2009_İHRACAT_RAKAMLARI" xfId="91"/>
    <cellStyle name="Not" xfId="92"/>
    <cellStyle name="Note 2" xfId="93"/>
    <cellStyle name="Note 2 2" xfId="94"/>
    <cellStyle name="Note 2 2 2" xfId="95"/>
    <cellStyle name="Note 2 2 3" xfId="96"/>
    <cellStyle name="Note 2 2 3 2" xfId="97"/>
    <cellStyle name="Note 2 3" xfId="98"/>
    <cellStyle name="Note 2 3 2" xfId="99"/>
    <cellStyle name="Note 2 4" xfId="100"/>
    <cellStyle name="Note 3" xfId="101"/>
    <cellStyle name="Nötr" xfId="102"/>
    <cellStyle name="Output 2" xfId="103"/>
    <cellStyle name="Currency" xfId="104"/>
    <cellStyle name="Currency [0]" xfId="105"/>
    <cellStyle name="Percent 2" xfId="106"/>
    <cellStyle name="Percent 2 2" xfId="107"/>
    <cellStyle name="Percent 3" xfId="108"/>
    <cellStyle name="Title 2" xfId="109"/>
    <cellStyle name="Toplam" xfId="110"/>
    <cellStyle name="Total 2" xfId="111"/>
    <cellStyle name="Uyarı Metni" xfId="112"/>
    <cellStyle name="Comma" xfId="113"/>
    <cellStyle name="Virgül 2" xfId="114"/>
    <cellStyle name="Vurgu1" xfId="115"/>
    <cellStyle name="Vurgu2" xfId="116"/>
    <cellStyle name="Vurgu3" xfId="117"/>
    <cellStyle name="Vurgu4" xfId="118"/>
    <cellStyle name="Vurgu5" xfId="119"/>
    <cellStyle name="Vurgu6" xfId="120"/>
    <cellStyle name="Warning Text 2" xfId="121"/>
    <cellStyle name="Percent" xfId="122"/>
    <cellStyle name="Yüzde 2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İHR'!$C$25:$N$25</c:f>
              <c:numCache>
                <c:ptCount val="12"/>
                <c:pt idx="0">
                  <c:v>7925271.994</c:v>
                </c:pt>
                <c:pt idx="1">
                  <c:v>8508952.321</c:v>
                </c:pt>
                <c:pt idx="2">
                  <c:v>9905472.453</c:v>
                </c:pt>
                <c:pt idx="3">
                  <c:v>10095615.636</c:v>
                </c:pt>
                <c:pt idx="4">
                  <c:v>9307367.703</c:v>
                </c:pt>
                <c:pt idx="5">
                  <c:v>9700365.754</c:v>
                </c:pt>
                <c:pt idx="6">
                  <c:v>9774589.877</c:v>
                </c:pt>
                <c:pt idx="7">
                  <c:v>9252718.899</c:v>
                </c:pt>
                <c:pt idx="8">
                  <c:v>8836482.337</c:v>
                </c:pt>
                <c:pt idx="9">
                  <c:v>9730079.029</c:v>
                </c:pt>
                <c:pt idx="10">
                  <c:v>8649696.989</c:v>
                </c:pt>
                <c:pt idx="11">
                  <c:v>9851256.758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İHR'!$C$24:$N$24</c:f>
              <c:numCache>
                <c:ptCount val="12"/>
                <c:pt idx="0">
                  <c:v>8668295.44</c:v>
                </c:pt>
                <c:pt idx="1">
                  <c:v>9282394.279</c:v>
                </c:pt>
                <c:pt idx="2">
                  <c:v>10562622.301</c:v>
                </c:pt>
                <c:pt idx="3">
                  <c:v>9512784.718</c:v>
                </c:pt>
                <c:pt idx="4">
                  <c:v>9836482.004</c:v>
                </c:pt>
                <c:pt idx="5">
                  <c:v>9852296.718</c:v>
                </c:pt>
                <c:pt idx="6">
                  <c:v>9010143.722</c:v>
                </c:pt>
                <c:pt idx="7">
                  <c:v>8805696.671</c:v>
                </c:pt>
                <c:pt idx="8">
                  <c:v>9405242.024</c:v>
                </c:pt>
              </c:numCache>
            </c:numRef>
          </c:val>
          <c:smooth val="0"/>
        </c:ser>
        <c:marker val="1"/>
        <c:axId val="23671091"/>
        <c:axId val="11713228"/>
      </c:lineChart>
      <c:catAx>
        <c:axId val="23671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13228"/>
        <c:crosses val="autoZero"/>
        <c:auto val="1"/>
        <c:lblOffset val="100"/>
        <c:tickLblSkip val="1"/>
        <c:noMultiLvlLbl val="0"/>
      </c:catAx>
      <c:valAx>
        <c:axId val="1171322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7109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İHR'!$C$10:$N$10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106472.526</c:v>
                </c:pt>
                <c:pt idx="3">
                  <c:v>95619.093</c:v>
                </c:pt>
                <c:pt idx="4">
                  <c:v>97504.168</c:v>
                </c:pt>
                <c:pt idx="5">
                  <c:v>86874.257</c:v>
                </c:pt>
                <c:pt idx="6">
                  <c:v>76251.142</c:v>
                </c:pt>
                <c:pt idx="7">
                  <c:v>86315.62</c:v>
                </c:pt>
                <c:pt idx="8">
                  <c:v>164629.666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'2002-2012 AYLIK İHR'!$C$11:$N$11</c:f>
              <c:numCache>
                <c:ptCount val="12"/>
                <c:pt idx="0">
                  <c:v>98866.04</c:v>
                </c:pt>
                <c:pt idx="1">
                  <c:v>102110.243</c:v>
                </c:pt>
                <c:pt idx="2">
                  <c:v>112587.176</c:v>
                </c:pt>
                <c:pt idx="3">
                  <c:v>93120.502</c:v>
                </c:pt>
                <c:pt idx="4">
                  <c:v>86976.696</c:v>
                </c:pt>
                <c:pt idx="5">
                  <c:v>89708.7</c:v>
                </c:pt>
                <c:pt idx="6">
                  <c:v>84957.519</c:v>
                </c:pt>
                <c:pt idx="7">
                  <c:v>106909.949</c:v>
                </c:pt>
                <c:pt idx="8">
                  <c:v>153376.439</c:v>
                </c:pt>
                <c:pt idx="9">
                  <c:v>191354.938</c:v>
                </c:pt>
                <c:pt idx="10">
                  <c:v>130693.983</c:v>
                </c:pt>
                <c:pt idx="11">
                  <c:v>121932.511</c:v>
                </c:pt>
              </c:numCache>
            </c:numRef>
          </c:val>
          <c:smooth val="0"/>
        </c:ser>
        <c:marker val="1"/>
        <c:axId val="54777213"/>
        <c:axId val="23232870"/>
      </c:lineChart>
      <c:catAx>
        <c:axId val="5477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232870"/>
        <c:crosses val="autoZero"/>
        <c:auto val="1"/>
        <c:lblOffset val="100"/>
        <c:tickLblSkip val="1"/>
        <c:noMultiLvlLbl val="0"/>
      </c:catAx>
      <c:valAx>
        <c:axId val="23232870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77721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İHR'!$C$12:$N$12</c:f>
              <c:numCache>
                <c:ptCount val="12"/>
                <c:pt idx="0">
                  <c:v>119913.17</c:v>
                </c:pt>
                <c:pt idx="1">
                  <c:v>143650.551</c:v>
                </c:pt>
                <c:pt idx="2">
                  <c:v>136152.068</c:v>
                </c:pt>
                <c:pt idx="3">
                  <c:v>132709.54</c:v>
                </c:pt>
                <c:pt idx="4">
                  <c:v>129480.432</c:v>
                </c:pt>
                <c:pt idx="5">
                  <c:v>129543.509</c:v>
                </c:pt>
                <c:pt idx="6">
                  <c:v>153178.719</c:v>
                </c:pt>
                <c:pt idx="7">
                  <c:v>108640.081</c:v>
                </c:pt>
                <c:pt idx="8">
                  <c:v>191743.981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İHR'!$C$13:$N$13</c:f>
              <c:numCache>
                <c:ptCount val="12"/>
                <c:pt idx="0">
                  <c:v>115355.883</c:v>
                </c:pt>
                <c:pt idx="1">
                  <c:v>133655.857</c:v>
                </c:pt>
                <c:pt idx="2">
                  <c:v>130201.377</c:v>
                </c:pt>
                <c:pt idx="3">
                  <c:v>120586.558</c:v>
                </c:pt>
                <c:pt idx="4">
                  <c:v>120498.835</c:v>
                </c:pt>
                <c:pt idx="5">
                  <c:v>115598.599</c:v>
                </c:pt>
                <c:pt idx="6">
                  <c:v>118061.897</c:v>
                </c:pt>
                <c:pt idx="7">
                  <c:v>127635.135</c:v>
                </c:pt>
                <c:pt idx="8">
                  <c:v>164387.312</c:v>
                </c:pt>
                <c:pt idx="9">
                  <c:v>262356.228</c:v>
                </c:pt>
                <c:pt idx="10">
                  <c:v>205560.136</c:v>
                </c:pt>
                <c:pt idx="11">
                  <c:v>148857.304</c:v>
                </c:pt>
              </c:numCache>
            </c:numRef>
          </c:val>
          <c:smooth val="0"/>
        </c:ser>
        <c:marker val="1"/>
        <c:axId val="7769239"/>
        <c:axId val="2814288"/>
      </c:lineChart>
      <c:catAx>
        <c:axId val="77692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4288"/>
        <c:crosses val="autoZero"/>
        <c:auto val="1"/>
        <c:lblOffset val="100"/>
        <c:tickLblSkip val="1"/>
        <c:noMultiLvlLbl val="0"/>
      </c:catAx>
      <c:valAx>
        <c:axId val="2814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76923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İHR'!$C$14:$N$14</c:f>
              <c:numCache>
                <c:ptCount val="12"/>
                <c:pt idx="0">
                  <c:v>14972.111</c:v>
                </c:pt>
                <c:pt idx="1">
                  <c:v>15339.146</c:v>
                </c:pt>
                <c:pt idx="2">
                  <c:v>19216.672</c:v>
                </c:pt>
                <c:pt idx="3">
                  <c:v>15905.276</c:v>
                </c:pt>
                <c:pt idx="4">
                  <c:v>15582.419</c:v>
                </c:pt>
                <c:pt idx="5">
                  <c:v>15470.759</c:v>
                </c:pt>
                <c:pt idx="6">
                  <c:v>14310.641</c:v>
                </c:pt>
                <c:pt idx="7">
                  <c:v>11527.932</c:v>
                </c:pt>
                <c:pt idx="8">
                  <c:v>17026.964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İHR'!$C$15:$N$15</c:f>
              <c:numCache>
                <c:ptCount val="12"/>
                <c:pt idx="0">
                  <c:v>12383.137</c:v>
                </c:pt>
                <c:pt idx="1">
                  <c:v>15468.755</c:v>
                </c:pt>
                <c:pt idx="2">
                  <c:v>18288.036</c:v>
                </c:pt>
                <c:pt idx="3">
                  <c:v>16013.655</c:v>
                </c:pt>
                <c:pt idx="4">
                  <c:v>15627.039</c:v>
                </c:pt>
                <c:pt idx="5">
                  <c:v>14267.842</c:v>
                </c:pt>
                <c:pt idx="6">
                  <c:v>14973.364</c:v>
                </c:pt>
                <c:pt idx="7">
                  <c:v>14530.885</c:v>
                </c:pt>
                <c:pt idx="8">
                  <c:v>13705.222</c:v>
                </c:pt>
                <c:pt idx="9">
                  <c:v>12235.299</c:v>
                </c:pt>
                <c:pt idx="10">
                  <c:v>13322.713</c:v>
                </c:pt>
                <c:pt idx="11">
                  <c:v>20395.939</c:v>
                </c:pt>
              </c:numCache>
            </c:numRef>
          </c:val>
          <c:smooth val="0"/>
        </c:ser>
        <c:marker val="1"/>
        <c:axId val="25328593"/>
        <c:axId val="26630746"/>
      </c:lineChart>
      <c:catAx>
        <c:axId val="25328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630746"/>
        <c:crosses val="autoZero"/>
        <c:auto val="1"/>
        <c:lblOffset val="100"/>
        <c:tickLblSkip val="1"/>
        <c:noMultiLvlLbl val="0"/>
      </c:catAx>
      <c:valAx>
        <c:axId val="266307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32859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İHR'!$C$16:$N$16</c:f>
              <c:numCache>
                <c:ptCount val="12"/>
                <c:pt idx="0">
                  <c:v>92500.611</c:v>
                </c:pt>
                <c:pt idx="1">
                  <c:v>100730.144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82283.286</c:v>
                </c:pt>
                <c:pt idx="6">
                  <c:v>41072.54</c:v>
                </c:pt>
                <c:pt idx="7">
                  <c:v>50733.23</c:v>
                </c:pt>
                <c:pt idx="8">
                  <c:v>50528.899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İHR'!$C$17:$N$17</c:f>
              <c:numCache>
                <c:ptCount val="12"/>
                <c:pt idx="0">
                  <c:v>69776.436</c:v>
                </c:pt>
                <c:pt idx="1">
                  <c:v>53611.692</c:v>
                </c:pt>
                <c:pt idx="2">
                  <c:v>74347.103</c:v>
                </c:pt>
                <c:pt idx="3">
                  <c:v>47640.317</c:v>
                </c:pt>
                <c:pt idx="4">
                  <c:v>33865.299</c:v>
                </c:pt>
                <c:pt idx="5">
                  <c:v>37638.843</c:v>
                </c:pt>
                <c:pt idx="6">
                  <c:v>57184.343</c:v>
                </c:pt>
                <c:pt idx="7">
                  <c:v>91027.083</c:v>
                </c:pt>
                <c:pt idx="8">
                  <c:v>54636.269</c:v>
                </c:pt>
                <c:pt idx="9">
                  <c:v>52933.545</c:v>
                </c:pt>
                <c:pt idx="10">
                  <c:v>41261.433</c:v>
                </c:pt>
                <c:pt idx="11">
                  <c:v>63198.799</c:v>
                </c:pt>
              </c:numCache>
            </c:numRef>
          </c:val>
          <c:smooth val="0"/>
        </c:ser>
        <c:marker val="1"/>
        <c:axId val="38350123"/>
        <c:axId val="9606788"/>
      </c:lineChart>
      <c:catAx>
        <c:axId val="383501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06788"/>
        <c:crosses val="autoZero"/>
        <c:auto val="1"/>
        <c:lblOffset val="100"/>
        <c:tickLblSkip val="1"/>
        <c:noMultiLvlLbl val="0"/>
      </c:catAx>
      <c:valAx>
        <c:axId val="9606788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5012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İHR'!$C$18:$N$18</c:f>
              <c:numCache>
                <c:ptCount val="12"/>
                <c:pt idx="0">
                  <c:v>4772.612</c:v>
                </c:pt>
                <c:pt idx="1">
                  <c:v>6740.378</c:v>
                </c:pt>
                <c:pt idx="2">
                  <c:v>10417.704</c:v>
                </c:pt>
                <c:pt idx="3">
                  <c:v>10521.467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4597.093</c:v>
                </c:pt>
                <c:pt idx="8">
                  <c:v>6216.154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İHR'!$C$19:$N$19</c:f>
              <c:numCache>
                <c:ptCount val="12"/>
                <c:pt idx="0">
                  <c:v>5261.606</c:v>
                </c:pt>
                <c:pt idx="1">
                  <c:v>7341.169</c:v>
                </c:pt>
                <c:pt idx="2">
                  <c:v>11815.733</c:v>
                </c:pt>
                <c:pt idx="3">
                  <c:v>9329.011</c:v>
                </c:pt>
                <c:pt idx="4">
                  <c:v>7799.05</c:v>
                </c:pt>
                <c:pt idx="5">
                  <c:v>3580.169</c:v>
                </c:pt>
                <c:pt idx="6">
                  <c:v>3891.39</c:v>
                </c:pt>
                <c:pt idx="7">
                  <c:v>5232.106</c:v>
                </c:pt>
                <c:pt idx="8">
                  <c:v>7819.24</c:v>
                </c:pt>
                <c:pt idx="9">
                  <c:v>4910.612</c:v>
                </c:pt>
                <c:pt idx="10">
                  <c:v>4297.793</c:v>
                </c:pt>
                <c:pt idx="11">
                  <c:v>5044.569</c:v>
                </c:pt>
              </c:numCache>
            </c:numRef>
          </c:val>
          <c:smooth val="0"/>
        </c:ser>
        <c:marker val="1"/>
        <c:axId val="19352229"/>
        <c:axId val="39952334"/>
      </c:lineChart>
      <c:catAx>
        <c:axId val="19352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9952334"/>
        <c:crosses val="autoZero"/>
        <c:auto val="1"/>
        <c:lblOffset val="100"/>
        <c:tickLblSkip val="1"/>
        <c:noMultiLvlLbl val="0"/>
      </c:catAx>
      <c:valAx>
        <c:axId val="39952334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9352229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İHR'!$C$20:$N$20</c:f>
              <c:numCache>
                <c:ptCount val="12"/>
                <c:pt idx="0">
                  <c:v>147542.319</c:v>
                </c:pt>
                <c:pt idx="1">
                  <c:v>110692.158</c:v>
                </c:pt>
                <c:pt idx="2">
                  <c:v>146919.662</c:v>
                </c:pt>
                <c:pt idx="3">
                  <c:v>114539.135</c:v>
                </c:pt>
                <c:pt idx="4">
                  <c:v>128584.364</c:v>
                </c:pt>
                <c:pt idx="5">
                  <c:v>131457.356</c:v>
                </c:pt>
                <c:pt idx="6">
                  <c:v>128020.683</c:v>
                </c:pt>
                <c:pt idx="7">
                  <c:v>130688.266</c:v>
                </c:pt>
                <c:pt idx="8">
                  <c:v>148296.404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İHR'!$C$21:$N$21</c:f>
              <c:numCache>
                <c:ptCount val="12"/>
                <c:pt idx="0">
                  <c:v>115267.479</c:v>
                </c:pt>
                <c:pt idx="1">
                  <c:v>85459.212</c:v>
                </c:pt>
                <c:pt idx="2">
                  <c:v>104072.301</c:v>
                </c:pt>
                <c:pt idx="3">
                  <c:v>109381.776</c:v>
                </c:pt>
                <c:pt idx="4">
                  <c:v>113124.933</c:v>
                </c:pt>
                <c:pt idx="5">
                  <c:v>126098.469</c:v>
                </c:pt>
                <c:pt idx="6">
                  <c:v>120570.73</c:v>
                </c:pt>
                <c:pt idx="7">
                  <c:v>113921.153</c:v>
                </c:pt>
                <c:pt idx="8">
                  <c:v>124246.335</c:v>
                </c:pt>
                <c:pt idx="9">
                  <c:v>131206.167</c:v>
                </c:pt>
                <c:pt idx="10">
                  <c:v>131965.871</c:v>
                </c:pt>
                <c:pt idx="11">
                  <c:v>146111.938</c:v>
                </c:pt>
              </c:numCache>
            </c:numRef>
          </c:val>
          <c:smooth val="0"/>
        </c:ser>
        <c:marker val="1"/>
        <c:axId val="24026687"/>
        <c:axId val="14913592"/>
      </c:lineChart>
      <c:catAx>
        <c:axId val="2402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913592"/>
        <c:crosses val="autoZero"/>
        <c:auto val="1"/>
        <c:lblOffset val="100"/>
        <c:tickLblSkip val="1"/>
        <c:noMultiLvlLbl val="0"/>
      </c:catAx>
      <c:valAx>
        <c:axId val="14913592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26687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İHR'!$C$22:$N$22</c:f>
              <c:numCache>
                <c:ptCount val="12"/>
                <c:pt idx="0">
                  <c:v>266074.818</c:v>
                </c:pt>
                <c:pt idx="1">
                  <c:v>294474.611</c:v>
                </c:pt>
                <c:pt idx="2">
                  <c:v>330544.619</c:v>
                </c:pt>
                <c:pt idx="3">
                  <c:v>306699.494</c:v>
                </c:pt>
                <c:pt idx="4">
                  <c:v>329642.688</c:v>
                </c:pt>
                <c:pt idx="5">
                  <c:v>328456.523</c:v>
                </c:pt>
                <c:pt idx="6">
                  <c:v>322094.683</c:v>
                </c:pt>
                <c:pt idx="7">
                  <c:v>315696.969</c:v>
                </c:pt>
                <c:pt idx="8">
                  <c:v>327501.768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İHR'!$C$23:$N$23</c:f>
              <c:numCache>
                <c:ptCount val="12"/>
                <c:pt idx="0">
                  <c:v>252040.17</c:v>
                </c:pt>
                <c:pt idx="1">
                  <c:v>251245.768</c:v>
                </c:pt>
                <c:pt idx="2">
                  <c:v>275779.296</c:v>
                </c:pt>
                <c:pt idx="3">
                  <c:v>278559.059</c:v>
                </c:pt>
                <c:pt idx="4">
                  <c:v>281327.367</c:v>
                </c:pt>
                <c:pt idx="5">
                  <c:v>277609.348</c:v>
                </c:pt>
                <c:pt idx="6">
                  <c:v>288320.022</c:v>
                </c:pt>
                <c:pt idx="7">
                  <c:v>300786.324</c:v>
                </c:pt>
                <c:pt idx="8">
                  <c:v>271237.376</c:v>
                </c:pt>
                <c:pt idx="9">
                  <c:v>309611.821</c:v>
                </c:pt>
                <c:pt idx="10">
                  <c:v>270806.628</c:v>
                </c:pt>
                <c:pt idx="11">
                  <c:v>335377.551</c:v>
                </c:pt>
              </c:numCache>
            </c:numRef>
          </c:val>
          <c:smooth val="0"/>
        </c:ser>
        <c:marker val="1"/>
        <c:axId val="4601"/>
        <c:axId val="41410"/>
      </c:lineChart>
      <c:catAx>
        <c:axId val="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1410"/>
        <c:crosses val="autoZero"/>
        <c:auto val="1"/>
        <c:lblOffset val="100"/>
        <c:tickLblSkip val="1"/>
        <c:noMultiLvlLbl val="0"/>
      </c:catAx>
      <c:valAx>
        <c:axId val="41410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İHR'!$C$26:$N$26</c:f>
              <c:numCache>
                <c:ptCount val="12"/>
                <c:pt idx="0">
                  <c:v>585639.958</c:v>
                </c:pt>
                <c:pt idx="1">
                  <c:v>635095.94</c:v>
                </c:pt>
                <c:pt idx="2">
                  <c:v>723201.553</c:v>
                </c:pt>
                <c:pt idx="3">
                  <c:v>646293.642</c:v>
                </c:pt>
                <c:pt idx="4">
                  <c:v>681685.922</c:v>
                </c:pt>
                <c:pt idx="5">
                  <c:v>637360.066</c:v>
                </c:pt>
                <c:pt idx="6">
                  <c:v>583067.901</c:v>
                </c:pt>
                <c:pt idx="7">
                  <c:v>616674.08</c:v>
                </c:pt>
                <c:pt idx="8">
                  <c:v>698159.692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İHR'!$C$27:$N$27</c:f>
              <c:numCache>
                <c:ptCount val="12"/>
                <c:pt idx="0">
                  <c:v>606911.112</c:v>
                </c:pt>
                <c:pt idx="1">
                  <c:v>627617.38</c:v>
                </c:pt>
                <c:pt idx="2">
                  <c:v>733031.035</c:v>
                </c:pt>
                <c:pt idx="3">
                  <c:v>757224.269</c:v>
                </c:pt>
                <c:pt idx="4">
                  <c:v>695730.05</c:v>
                </c:pt>
                <c:pt idx="5">
                  <c:v>676254.808</c:v>
                </c:pt>
                <c:pt idx="6">
                  <c:v>624060.745</c:v>
                </c:pt>
                <c:pt idx="7">
                  <c:v>615752.799</c:v>
                </c:pt>
                <c:pt idx="8">
                  <c:v>628946.755</c:v>
                </c:pt>
                <c:pt idx="9">
                  <c:v>701797.041</c:v>
                </c:pt>
                <c:pt idx="10">
                  <c:v>633472.293</c:v>
                </c:pt>
                <c:pt idx="11">
                  <c:v>652852.625</c:v>
                </c:pt>
              </c:numCache>
            </c:numRef>
          </c:val>
          <c:smooth val="0"/>
        </c:ser>
        <c:marker val="1"/>
        <c:axId val="372691"/>
        <c:axId val="3354220"/>
      </c:lineChart>
      <c:catAx>
        <c:axId val="372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4220"/>
        <c:crosses val="autoZero"/>
        <c:auto val="1"/>
        <c:lblOffset val="100"/>
        <c:tickLblSkip val="1"/>
        <c:noMultiLvlLbl val="0"/>
      </c:catAx>
      <c:valAx>
        <c:axId val="3354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269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İHR'!$C$28:$N$28</c:f>
              <c:numCache>
                <c:ptCount val="12"/>
                <c:pt idx="0">
                  <c:v>89821.162</c:v>
                </c:pt>
                <c:pt idx="1">
                  <c:v>103620.022</c:v>
                </c:pt>
                <c:pt idx="2">
                  <c:v>150371.73</c:v>
                </c:pt>
                <c:pt idx="3">
                  <c:v>122777.81</c:v>
                </c:pt>
                <c:pt idx="4">
                  <c:v>128241.997</c:v>
                </c:pt>
                <c:pt idx="5">
                  <c:v>139888.927</c:v>
                </c:pt>
                <c:pt idx="6">
                  <c:v>162079.552</c:v>
                </c:pt>
                <c:pt idx="7">
                  <c:v>138310.663</c:v>
                </c:pt>
                <c:pt idx="8">
                  <c:v>147734.555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İHR'!$C$29:$N$29</c:f>
              <c:numCache>
                <c:ptCount val="12"/>
                <c:pt idx="0">
                  <c:v>89242.394</c:v>
                </c:pt>
                <c:pt idx="1">
                  <c:v>101715.366</c:v>
                </c:pt>
                <c:pt idx="2">
                  <c:v>112342.697</c:v>
                </c:pt>
                <c:pt idx="3">
                  <c:v>113094.338</c:v>
                </c:pt>
                <c:pt idx="4">
                  <c:v>112835.894</c:v>
                </c:pt>
                <c:pt idx="5">
                  <c:v>132634.078</c:v>
                </c:pt>
                <c:pt idx="6">
                  <c:v>153340.197</c:v>
                </c:pt>
                <c:pt idx="7">
                  <c:v>152874.162</c:v>
                </c:pt>
                <c:pt idx="8">
                  <c:v>107349.218</c:v>
                </c:pt>
                <c:pt idx="9">
                  <c:v>139504.878</c:v>
                </c:pt>
                <c:pt idx="10">
                  <c:v>100961.478</c:v>
                </c:pt>
                <c:pt idx="11">
                  <c:v>124515.956</c:v>
                </c:pt>
              </c:numCache>
            </c:numRef>
          </c:val>
          <c:smooth val="0"/>
        </c:ser>
        <c:marker val="1"/>
        <c:axId val="30187981"/>
        <c:axId val="3256374"/>
      </c:lineChart>
      <c:catAx>
        <c:axId val="30187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56374"/>
        <c:crosses val="autoZero"/>
        <c:auto val="1"/>
        <c:lblOffset val="100"/>
        <c:tickLblSkip val="1"/>
        <c:noMultiLvlLbl val="0"/>
      </c:catAx>
      <c:valAx>
        <c:axId val="32563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018798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İHR'!$C$30:$N$30</c:f>
              <c:numCache>
                <c:ptCount val="12"/>
                <c:pt idx="0">
                  <c:v>132744.592</c:v>
                </c:pt>
                <c:pt idx="1">
                  <c:v>148772.826</c:v>
                </c:pt>
                <c:pt idx="2">
                  <c:v>166441.733</c:v>
                </c:pt>
                <c:pt idx="3">
                  <c:v>167843.511</c:v>
                </c:pt>
                <c:pt idx="4">
                  <c:v>172038.646</c:v>
                </c:pt>
                <c:pt idx="5">
                  <c:v>155079.1</c:v>
                </c:pt>
                <c:pt idx="6">
                  <c:v>164911.499</c:v>
                </c:pt>
                <c:pt idx="7">
                  <c:v>162100.056</c:v>
                </c:pt>
                <c:pt idx="8">
                  <c:v>168925.175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İHR'!$C$31:$N$31</c:f>
              <c:numCache>
                <c:ptCount val="12"/>
                <c:pt idx="0">
                  <c:v>101365.806</c:v>
                </c:pt>
                <c:pt idx="1">
                  <c:v>105020.95</c:v>
                </c:pt>
                <c:pt idx="2">
                  <c:v>121291.349</c:v>
                </c:pt>
                <c:pt idx="3">
                  <c:v>132538.219</c:v>
                </c:pt>
                <c:pt idx="4">
                  <c:v>134667.481</c:v>
                </c:pt>
                <c:pt idx="5">
                  <c:v>132886.049</c:v>
                </c:pt>
                <c:pt idx="6">
                  <c:v>134061.471</c:v>
                </c:pt>
                <c:pt idx="7">
                  <c:v>145109.375</c:v>
                </c:pt>
                <c:pt idx="8">
                  <c:v>135958.973</c:v>
                </c:pt>
                <c:pt idx="9">
                  <c:v>169857.877</c:v>
                </c:pt>
                <c:pt idx="10">
                  <c:v>152860.594</c:v>
                </c:pt>
                <c:pt idx="11">
                  <c:v>163919.224</c:v>
                </c:pt>
              </c:numCache>
            </c:numRef>
          </c:val>
          <c:smooth val="0"/>
        </c:ser>
        <c:marker val="1"/>
        <c:axId val="29307367"/>
        <c:axId val="62439712"/>
      </c:lineChart>
      <c:catAx>
        <c:axId val="29307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39712"/>
        <c:crosses val="autoZero"/>
        <c:auto val="1"/>
        <c:lblOffset val="100"/>
        <c:tickLblSkip val="1"/>
        <c:noMultiLvlLbl val="0"/>
      </c:catAx>
      <c:valAx>
        <c:axId val="6243971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93073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İHR'!$C$59:$N$59</c:f>
              <c:numCache>
                <c:ptCount val="12"/>
                <c:pt idx="0">
                  <c:v>295362.795</c:v>
                </c:pt>
                <c:pt idx="1">
                  <c:v>247055.952</c:v>
                </c:pt>
                <c:pt idx="2">
                  <c:v>281636.656</c:v>
                </c:pt>
                <c:pt idx="3">
                  <c:v>326660.522</c:v>
                </c:pt>
                <c:pt idx="4">
                  <c:v>322228.675</c:v>
                </c:pt>
                <c:pt idx="5">
                  <c:v>369518.546</c:v>
                </c:pt>
                <c:pt idx="6">
                  <c:v>354183.094</c:v>
                </c:pt>
                <c:pt idx="7">
                  <c:v>351392.926</c:v>
                </c:pt>
                <c:pt idx="8">
                  <c:v>321874.477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İHR'!$A$58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İHR'!$C$58:$N$58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</c:numCache>
            </c:numRef>
          </c:val>
          <c:smooth val="0"/>
        </c:ser>
        <c:marker val="1"/>
        <c:axId val="38310189"/>
        <c:axId val="9247382"/>
      </c:lineChart>
      <c:catAx>
        <c:axId val="38310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247382"/>
        <c:crosses val="autoZero"/>
        <c:auto val="1"/>
        <c:lblOffset val="100"/>
        <c:tickLblSkip val="1"/>
        <c:noMultiLvlLbl val="0"/>
      </c:catAx>
      <c:valAx>
        <c:axId val="92473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3101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İHR'!$C$32:$N$32</c:f>
              <c:numCache>
                <c:ptCount val="12"/>
                <c:pt idx="0">
                  <c:v>1303741.734</c:v>
                </c:pt>
                <c:pt idx="1">
                  <c:v>1387335.858</c:v>
                </c:pt>
                <c:pt idx="2">
                  <c:v>1642889.902</c:v>
                </c:pt>
                <c:pt idx="3">
                  <c:v>1482582.889</c:v>
                </c:pt>
                <c:pt idx="4">
                  <c:v>1482533.271</c:v>
                </c:pt>
                <c:pt idx="5">
                  <c:v>1387560.493</c:v>
                </c:pt>
                <c:pt idx="6">
                  <c:v>1296676.452</c:v>
                </c:pt>
                <c:pt idx="7">
                  <c:v>1454104.599</c:v>
                </c:pt>
                <c:pt idx="8">
                  <c:v>1488784.873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İHR'!$C$33:$N$33</c:f>
              <c:numCache>
                <c:ptCount val="12"/>
                <c:pt idx="0">
                  <c:v>1214729.394</c:v>
                </c:pt>
                <c:pt idx="1">
                  <c:v>1184871.664</c:v>
                </c:pt>
                <c:pt idx="2">
                  <c:v>1351134.825</c:v>
                </c:pt>
                <c:pt idx="3">
                  <c:v>1609806.846</c:v>
                </c:pt>
                <c:pt idx="4">
                  <c:v>1425821.271</c:v>
                </c:pt>
                <c:pt idx="5">
                  <c:v>1434004.309</c:v>
                </c:pt>
                <c:pt idx="6">
                  <c:v>1351676.464</c:v>
                </c:pt>
                <c:pt idx="7">
                  <c:v>1497277.174</c:v>
                </c:pt>
                <c:pt idx="8">
                  <c:v>1265858.415</c:v>
                </c:pt>
                <c:pt idx="9">
                  <c:v>1396838.264</c:v>
                </c:pt>
                <c:pt idx="10">
                  <c:v>1213242.451</c:v>
                </c:pt>
                <c:pt idx="11">
                  <c:v>1402066.524</c:v>
                </c:pt>
              </c:numCache>
            </c:numRef>
          </c:val>
          <c:smooth val="0"/>
        </c:ser>
        <c:marker val="1"/>
        <c:axId val="25086497"/>
        <c:axId val="24451882"/>
      </c:lineChart>
      <c:catAx>
        <c:axId val="2508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4451882"/>
        <c:crosses val="autoZero"/>
        <c:auto val="1"/>
        <c:lblOffset val="100"/>
        <c:tickLblSkip val="1"/>
        <c:noMultiLvlLbl val="0"/>
      </c:catAx>
      <c:valAx>
        <c:axId val="2445188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49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İHR'!$C$42:$N$42</c:f>
              <c:numCache>
                <c:ptCount val="12"/>
                <c:pt idx="0">
                  <c:v>386337.124</c:v>
                </c:pt>
                <c:pt idx="1">
                  <c:v>418186.358</c:v>
                </c:pt>
                <c:pt idx="2">
                  <c:v>465196.579</c:v>
                </c:pt>
                <c:pt idx="3">
                  <c:v>450216</c:v>
                </c:pt>
                <c:pt idx="4">
                  <c:v>482273.085</c:v>
                </c:pt>
                <c:pt idx="5">
                  <c:v>471874.788</c:v>
                </c:pt>
                <c:pt idx="6">
                  <c:v>435274.566</c:v>
                </c:pt>
                <c:pt idx="7">
                  <c:v>410698.043</c:v>
                </c:pt>
                <c:pt idx="8">
                  <c:v>419136.33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İHR'!$C$43:$N$43</c:f>
              <c:numCache>
                <c:ptCount val="12"/>
                <c:pt idx="0">
                  <c:v>542725.734</c:v>
                </c:pt>
                <c:pt idx="1">
                  <c:v>569333.092</c:v>
                </c:pt>
                <c:pt idx="2">
                  <c:v>711263.674</c:v>
                </c:pt>
                <c:pt idx="3">
                  <c:v>708692.98</c:v>
                </c:pt>
                <c:pt idx="4">
                  <c:v>713393.285</c:v>
                </c:pt>
                <c:pt idx="5">
                  <c:v>758239.086</c:v>
                </c:pt>
                <c:pt idx="6">
                  <c:v>712837.109</c:v>
                </c:pt>
                <c:pt idx="7">
                  <c:v>738850.266</c:v>
                </c:pt>
                <c:pt idx="8">
                  <c:v>646112.757</c:v>
                </c:pt>
                <c:pt idx="9">
                  <c:v>752569.271</c:v>
                </c:pt>
                <c:pt idx="10">
                  <c:v>679838.857</c:v>
                </c:pt>
                <c:pt idx="11">
                  <c:v>865652.255</c:v>
                </c:pt>
              </c:numCache>
            </c:numRef>
          </c:val>
          <c:smooth val="0"/>
        </c:ser>
        <c:marker val="1"/>
        <c:axId val="18740347"/>
        <c:axId val="34445396"/>
      </c:lineChart>
      <c:catAx>
        <c:axId val="18740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445396"/>
        <c:crosses val="autoZero"/>
        <c:auto val="1"/>
        <c:lblOffset val="100"/>
        <c:tickLblSkip val="1"/>
        <c:noMultiLvlLbl val="0"/>
      </c:catAx>
      <c:valAx>
        <c:axId val="3444539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740347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İHR'!$C$36:$N$36</c:f>
              <c:numCache>
                <c:ptCount val="12"/>
                <c:pt idx="0">
                  <c:v>1581456.227</c:v>
                </c:pt>
                <c:pt idx="1">
                  <c:v>1637931.787</c:v>
                </c:pt>
                <c:pt idx="2">
                  <c:v>1907441.611</c:v>
                </c:pt>
                <c:pt idx="3">
                  <c:v>1631436.787</c:v>
                </c:pt>
                <c:pt idx="4">
                  <c:v>1656312.269</c:v>
                </c:pt>
                <c:pt idx="5">
                  <c:v>1606361.81</c:v>
                </c:pt>
                <c:pt idx="6">
                  <c:v>1452744.161</c:v>
                </c:pt>
                <c:pt idx="7">
                  <c:v>1071969.549</c:v>
                </c:pt>
                <c:pt idx="8">
                  <c:v>1503171.388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İHR'!$C$37:$N$37</c:f>
              <c:numCache>
                <c:ptCount val="12"/>
                <c:pt idx="0">
                  <c:v>1488675.775</c:v>
                </c:pt>
                <c:pt idx="1">
                  <c:v>1633115.882</c:v>
                </c:pt>
                <c:pt idx="2">
                  <c:v>1953078.311</c:v>
                </c:pt>
                <c:pt idx="3">
                  <c:v>1788989.108</c:v>
                </c:pt>
                <c:pt idx="4">
                  <c:v>1675082.812</c:v>
                </c:pt>
                <c:pt idx="5">
                  <c:v>1794287.245</c:v>
                </c:pt>
                <c:pt idx="6">
                  <c:v>1907409.383</c:v>
                </c:pt>
                <c:pt idx="7">
                  <c:v>1316274.943</c:v>
                </c:pt>
                <c:pt idx="8">
                  <c:v>1660411.497</c:v>
                </c:pt>
                <c:pt idx="9">
                  <c:v>1794399.301</c:v>
                </c:pt>
                <c:pt idx="10">
                  <c:v>1622720.139</c:v>
                </c:pt>
                <c:pt idx="11">
                  <c:v>1766331.711</c:v>
                </c:pt>
              </c:numCache>
            </c:numRef>
          </c:val>
          <c:smooth val="0"/>
        </c:ser>
        <c:marker val="1"/>
        <c:axId val="41573109"/>
        <c:axId val="38613662"/>
      </c:lineChart>
      <c:catAx>
        <c:axId val="4157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13662"/>
        <c:crosses val="autoZero"/>
        <c:auto val="1"/>
        <c:lblOffset val="100"/>
        <c:tickLblSkip val="1"/>
        <c:noMultiLvlLbl val="0"/>
      </c:catAx>
      <c:valAx>
        <c:axId val="38613662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3109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İHR'!$C$40:$N$40</c:f>
              <c:numCache>
                <c:ptCount val="12"/>
                <c:pt idx="0">
                  <c:v>820504.422</c:v>
                </c:pt>
                <c:pt idx="1">
                  <c:v>949603.829</c:v>
                </c:pt>
                <c:pt idx="2">
                  <c:v>1131569.245</c:v>
                </c:pt>
                <c:pt idx="3">
                  <c:v>1053263.944</c:v>
                </c:pt>
                <c:pt idx="4">
                  <c:v>1050896.084</c:v>
                </c:pt>
                <c:pt idx="5">
                  <c:v>959255.055</c:v>
                </c:pt>
                <c:pt idx="6">
                  <c:v>868422.069</c:v>
                </c:pt>
                <c:pt idx="7">
                  <c:v>957671.902</c:v>
                </c:pt>
                <c:pt idx="8">
                  <c:v>983597.588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İHR'!$C$41:$N$41</c:f>
              <c:numCache>
                <c:ptCount val="12"/>
                <c:pt idx="0">
                  <c:v>714992.828</c:v>
                </c:pt>
                <c:pt idx="1">
                  <c:v>739995.799</c:v>
                </c:pt>
                <c:pt idx="2">
                  <c:v>914873.752</c:v>
                </c:pt>
                <c:pt idx="3">
                  <c:v>862624.911</c:v>
                </c:pt>
                <c:pt idx="4">
                  <c:v>842012.663</c:v>
                </c:pt>
                <c:pt idx="5">
                  <c:v>851504.171</c:v>
                </c:pt>
                <c:pt idx="6">
                  <c:v>823934.306</c:v>
                </c:pt>
                <c:pt idx="7">
                  <c:v>960734.856</c:v>
                </c:pt>
                <c:pt idx="8">
                  <c:v>946301.306</c:v>
                </c:pt>
                <c:pt idx="9">
                  <c:v>1005135.95</c:v>
                </c:pt>
                <c:pt idx="10">
                  <c:v>984923.42</c:v>
                </c:pt>
                <c:pt idx="11">
                  <c:v>1070501.892</c:v>
                </c:pt>
              </c:numCache>
            </c:numRef>
          </c:val>
          <c:smooth val="0"/>
        </c:ser>
        <c:marker val="1"/>
        <c:axId val="11978639"/>
        <c:axId val="40698888"/>
      </c:lineChart>
      <c:catAx>
        <c:axId val="11978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0698888"/>
        <c:crosses val="autoZero"/>
        <c:auto val="1"/>
        <c:lblOffset val="100"/>
        <c:tickLblSkip val="1"/>
        <c:noMultiLvlLbl val="0"/>
      </c:catAx>
      <c:valAx>
        <c:axId val="40698888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978639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İHR'!$C$34:$N$34</c:f>
              <c:numCache>
                <c:ptCount val="12"/>
                <c:pt idx="0">
                  <c:v>1228169.677</c:v>
                </c:pt>
                <c:pt idx="1">
                  <c:v>1302525.641</c:v>
                </c:pt>
                <c:pt idx="2">
                  <c:v>1478470.71</c:v>
                </c:pt>
                <c:pt idx="3">
                  <c:v>1218777.626</c:v>
                </c:pt>
                <c:pt idx="4">
                  <c:v>1291919.14</c:v>
                </c:pt>
                <c:pt idx="5">
                  <c:v>1403930.456</c:v>
                </c:pt>
                <c:pt idx="6">
                  <c:v>1411268.456</c:v>
                </c:pt>
                <c:pt idx="7">
                  <c:v>1310042.489</c:v>
                </c:pt>
                <c:pt idx="8">
                  <c:v>1373867.431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İHR'!$C$35:$N$35</c:f>
              <c:numCache>
                <c:ptCount val="12"/>
                <c:pt idx="0">
                  <c:v>1297742.821</c:v>
                </c:pt>
                <c:pt idx="1">
                  <c:v>1289262.31</c:v>
                </c:pt>
                <c:pt idx="2">
                  <c:v>1414136.266</c:v>
                </c:pt>
                <c:pt idx="3">
                  <c:v>1393271.892</c:v>
                </c:pt>
                <c:pt idx="4">
                  <c:v>1288396.155</c:v>
                </c:pt>
                <c:pt idx="5">
                  <c:v>1472170.834</c:v>
                </c:pt>
                <c:pt idx="6">
                  <c:v>1612885.909</c:v>
                </c:pt>
                <c:pt idx="7">
                  <c:v>1498675.48</c:v>
                </c:pt>
                <c:pt idx="8">
                  <c:v>1105865.57</c:v>
                </c:pt>
                <c:pt idx="9">
                  <c:v>1316478.382</c:v>
                </c:pt>
                <c:pt idx="10">
                  <c:v>1156544.593</c:v>
                </c:pt>
                <c:pt idx="11">
                  <c:v>1341076.275</c:v>
                </c:pt>
              </c:numCache>
            </c:numRef>
          </c:val>
          <c:smooth val="0"/>
        </c:ser>
        <c:marker val="1"/>
        <c:axId val="30745673"/>
        <c:axId val="8275602"/>
      </c:lineChart>
      <c:catAx>
        <c:axId val="30745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8275602"/>
        <c:crosses val="autoZero"/>
        <c:auto val="1"/>
        <c:lblOffset val="100"/>
        <c:tickLblSkip val="1"/>
        <c:noMultiLvlLbl val="0"/>
      </c:catAx>
      <c:valAx>
        <c:axId val="8275602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456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İHR'!$C$44:$N$44</c:f>
              <c:numCache>
                <c:ptCount val="12"/>
                <c:pt idx="0">
                  <c:v>479466.384</c:v>
                </c:pt>
                <c:pt idx="1">
                  <c:v>500198.422</c:v>
                </c:pt>
                <c:pt idx="2">
                  <c:v>576925.964</c:v>
                </c:pt>
                <c:pt idx="3">
                  <c:v>513522.485</c:v>
                </c:pt>
                <c:pt idx="4">
                  <c:v>571028.433</c:v>
                </c:pt>
                <c:pt idx="5">
                  <c:v>562648</c:v>
                </c:pt>
                <c:pt idx="6">
                  <c:v>515107.732</c:v>
                </c:pt>
                <c:pt idx="7">
                  <c:v>495282.049</c:v>
                </c:pt>
                <c:pt idx="8">
                  <c:v>518470.84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İHR'!$C$45:$N$45</c:f>
              <c:numCache>
                <c:ptCount val="12"/>
                <c:pt idx="0">
                  <c:v>506582.543</c:v>
                </c:pt>
                <c:pt idx="1">
                  <c:v>540577.834</c:v>
                </c:pt>
                <c:pt idx="2">
                  <c:v>607765.651</c:v>
                </c:pt>
                <c:pt idx="3">
                  <c:v>611352.122</c:v>
                </c:pt>
                <c:pt idx="4">
                  <c:v>591571.465</c:v>
                </c:pt>
                <c:pt idx="5">
                  <c:v>618819.365</c:v>
                </c:pt>
                <c:pt idx="6">
                  <c:v>579524.703</c:v>
                </c:pt>
                <c:pt idx="7">
                  <c:v>625344.634</c:v>
                </c:pt>
                <c:pt idx="8">
                  <c:v>584243.7</c:v>
                </c:pt>
                <c:pt idx="9">
                  <c:v>597819.82</c:v>
                </c:pt>
                <c:pt idx="10">
                  <c:v>555160.568</c:v>
                </c:pt>
                <c:pt idx="11">
                  <c:v>590532.173</c:v>
                </c:pt>
              </c:numCache>
            </c:numRef>
          </c:val>
          <c:smooth val="0"/>
        </c:ser>
        <c:marker val="1"/>
        <c:axId val="7371555"/>
        <c:axId val="66343996"/>
      </c:lineChart>
      <c:catAx>
        <c:axId val="7371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343996"/>
        <c:crosses val="autoZero"/>
        <c:auto val="1"/>
        <c:lblOffset val="100"/>
        <c:tickLblSkip val="1"/>
        <c:noMultiLvlLbl val="0"/>
      </c:catAx>
      <c:valAx>
        <c:axId val="6634399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71555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İHR'!$C$48:$N$48</c:f>
              <c:numCache>
                <c:ptCount val="12"/>
                <c:pt idx="0">
                  <c:v>207918.328</c:v>
                </c:pt>
                <c:pt idx="1">
                  <c:v>235580.646</c:v>
                </c:pt>
                <c:pt idx="2">
                  <c:v>280029.087</c:v>
                </c:pt>
                <c:pt idx="3">
                  <c:v>271107.156</c:v>
                </c:pt>
                <c:pt idx="4">
                  <c:v>297971.1</c:v>
                </c:pt>
                <c:pt idx="5">
                  <c:v>286582.218</c:v>
                </c:pt>
                <c:pt idx="6">
                  <c:v>257785.496</c:v>
                </c:pt>
                <c:pt idx="7">
                  <c:v>256245.918</c:v>
                </c:pt>
                <c:pt idx="8">
                  <c:v>250721.227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İHR'!$C$49:$N$49</c:f>
              <c:numCache>
                <c:ptCount val="12"/>
                <c:pt idx="0">
                  <c:v>227620.404</c:v>
                </c:pt>
                <c:pt idx="1">
                  <c:v>230300.549</c:v>
                </c:pt>
                <c:pt idx="2">
                  <c:v>278181.986</c:v>
                </c:pt>
                <c:pt idx="3">
                  <c:v>284954.249</c:v>
                </c:pt>
                <c:pt idx="4">
                  <c:v>296178.189</c:v>
                </c:pt>
                <c:pt idx="5">
                  <c:v>279046.216</c:v>
                </c:pt>
                <c:pt idx="6">
                  <c:v>282160.358</c:v>
                </c:pt>
                <c:pt idx="7">
                  <c:v>299244.109</c:v>
                </c:pt>
                <c:pt idx="8">
                  <c:v>277304.057</c:v>
                </c:pt>
                <c:pt idx="9">
                  <c:v>277817.444</c:v>
                </c:pt>
                <c:pt idx="10">
                  <c:v>235085.38</c:v>
                </c:pt>
                <c:pt idx="11">
                  <c:v>252613.82</c:v>
                </c:pt>
              </c:numCache>
            </c:numRef>
          </c:val>
          <c:smooth val="0"/>
        </c:ser>
        <c:marker val="1"/>
        <c:axId val="60225053"/>
        <c:axId val="5154566"/>
      </c:lineChart>
      <c:catAx>
        <c:axId val="60225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154566"/>
        <c:crosses val="autoZero"/>
        <c:auto val="1"/>
        <c:lblOffset val="100"/>
        <c:tickLblSkip val="1"/>
        <c:noMultiLvlLbl val="0"/>
      </c:catAx>
      <c:valAx>
        <c:axId val="51545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25053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İHR'!$C$50:$N$50</c:f>
              <c:numCache>
                <c:ptCount val="12"/>
                <c:pt idx="0">
                  <c:v>271119.294</c:v>
                </c:pt>
                <c:pt idx="1">
                  <c:v>131821.355</c:v>
                </c:pt>
                <c:pt idx="2">
                  <c:v>135728.993</c:v>
                </c:pt>
                <c:pt idx="3">
                  <c:v>153239.036</c:v>
                </c:pt>
                <c:pt idx="4">
                  <c:v>153409.963</c:v>
                </c:pt>
                <c:pt idx="5">
                  <c:v>167082.91</c:v>
                </c:pt>
                <c:pt idx="6">
                  <c:v>135409.988</c:v>
                </c:pt>
                <c:pt idx="7">
                  <c:v>160303.894</c:v>
                </c:pt>
                <c:pt idx="8">
                  <c:v>180490.127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İHR'!$C$51:$N$51</c:f>
              <c:numCache>
                <c:ptCount val="12"/>
                <c:pt idx="0">
                  <c:v>86201.078</c:v>
                </c:pt>
                <c:pt idx="1">
                  <c:v>115859.8</c:v>
                </c:pt>
                <c:pt idx="2">
                  <c:v>147466.569</c:v>
                </c:pt>
                <c:pt idx="3">
                  <c:v>130604.032</c:v>
                </c:pt>
                <c:pt idx="4">
                  <c:v>101341.903</c:v>
                </c:pt>
                <c:pt idx="5">
                  <c:v>116297.545</c:v>
                </c:pt>
                <c:pt idx="6">
                  <c:v>113757.083</c:v>
                </c:pt>
                <c:pt idx="7">
                  <c:v>106964.639</c:v>
                </c:pt>
                <c:pt idx="8">
                  <c:v>116599.338</c:v>
                </c:pt>
                <c:pt idx="9">
                  <c:v>173818.709</c:v>
                </c:pt>
                <c:pt idx="10">
                  <c:v>149331.998</c:v>
                </c:pt>
                <c:pt idx="11">
                  <c:v>116344.765</c:v>
                </c:pt>
              </c:numCache>
            </c:numRef>
          </c:val>
          <c:smooth val="0"/>
        </c:ser>
        <c:marker val="1"/>
        <c:axId val="46391095"/>
        <c:axId val="14866672"/>
      </c:lineChart>
      <c:catAx>
        <c:axId val="4639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66672"/>
        <c:crosses val="autoZero"/>
        <c:auto val="1"/>
        <c:lblOffset val="100"/>
        <c:tickLblSkip val="1"/>
        <c:noMultiLvlLbl val="0"/>
      </c:catAx>
      <c:valAx>
        <c:axId val="14866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910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İHR'!$A$56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İHR'!$C$46:$N$46</c:f>
              <c:numCache>
                <c:ptCount val="12"/>
                <c:pt idx="0">
                  <c:v>1223728.709</c:v>
                </c:pt>
                <c:pt idx="1">
                  <c:v>1360038.985</c:v>
                </c:pt>
                <c:pt idx="2">
                  <c:v>1328585.215</c:v>
                </c:pt>
                <c:pt idx="3">
                  <c:v>1328655.045</c:v>
                </c:pt>
                <c:pt idx="4">
                  <c:v>1345958.732</c:v>
                </c:pt>
                <c:pt idx="5">
                  <c:v>1482176.99</c:v>
                </c:pt>
                <c:pt idx="6">
                  <c:v>1251168.992</c:v>
                </c:pt>
                <c:pt idx="7">
                  <c:v>1280685.506</c:v>
                </c:pt>
                <c:pt idx="8">
                  <c:v>1223221.383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İHR'!$A$47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İHR'!$C$47:$N$47</c:f>
              <c:numCache>
                <c:ptCount val="12"/>
                <c:pt idx="0">
                  <c:v>973872.961</c:v>
                </c:pt>
                <c:pt idx="1">
                  <c:v>1289780.825</c:v>
                </c:pt>
                <c:pt idx="2">
                  <c:v>1385822.815</c:v>
                </c:pt>
                <c:pt idx="3">
                  <c:v>1459515.939</c:v>
                </c:pt>
                <c:pt idx="4">
                  <c:v>1334958.27</c:v>
                </c:pt>
                <c:pt idx="5">
                  <c:v>1303303.46</c:v>
                </c:pt>
                <c:pt idx="6">
                  <c:v>1240492.275</c:v>
                </c:pt>
                <c:pt idx="7">
                  <c:v>1229825.826</c:v>
                </c:pt>
                <c:pt idx="8">
                  <c:v>1274522.158</c:v>
                </c:pt>
                <c:pt idx="9">
                  <c:v>1316161.095</c:v>
                </c:pt>
                <c:pt idx="10">
                  <c:v>1124555.01</c:v>
                </c:pt>
                <c:pt idx="11">
                  <c:v>1420804.815</c:v>
                </c:pt>
              </c:numCache>
            </c:numRef>
          </c:val>
          <c:smooth val="0"/>
        </c:ser>
        <c:marker val="1"/>
        <c:axId val="66691185"/>
        <c:axId val="63349754"/>
      </c:lineChart>
      <c:catAx>
        <c:axId val="66691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349754"/>
        <c:crosses val="autoZero"/>
        <c:auto val="1"/>
        <c:lblOffset val="100"/>
        <c:tickLblSkip val="1"/>
        <c:noMultiLvlLbl val="0"/>
      </c:catAx>
      <c:valAx>
        <c:axId val="63349754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691185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İHR'!$A$60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İHR'!$C$60:$N$60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365128.721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İHR'!$A$61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İHR'!$C$61:$N$61</c:f>
              <c:numCache>
                <c:ptCount val="12"/>
                <c:pt idx="0">
                  <c:v>271571.205</c:v>
                </c:pt>
                <c:pt idx="1">
                  <c:v>256698.801</c:v>
                </c:pt>
                <c:pt idx="2">
                  <c:v>306031.885</c:v>
                </c:pt>
                <c:pt idx="3">
                  <c:v>321392.6</c:v>
                </c:pt>
                <c:pt idx="4">
                  <c:v>360878.209</c:v>
                </c:pt>
                <c:pt idx="5">
                  <c:v>409779.321</c:v>
                </c:pt>
                <c:pt idx="6">
                  <c:v>378701.765</c:v>
                </c:pt>
                <c:pt idx="7">
                  <c:v>343086.766</c:v>
                </c:pt>
                <c:pt idx="8">
                  <c:v>365129.527</c:v>
                </c:pt>
                <c:pt idx="9">
                  <c:v>335241.055</c:v>
                </c:pt>
                <c:pt idx="10">
                  <c:v>325987.648</c:v>
                </c:pt>
                <c:pt idx="11">
                  <c:v>345240.523</c:v>
                </c:pt>
              </c:numCache>
            </c:numRef>
          </c:val>
          <c:smooth val="0"/>
        </c:ser>
        <c:marker val="1"/>
        <c:axId val="33276875"/>
        <c:axId val="31056420"/>
      </c:lineChart>
      <c:catAx>
        <c:axId val="332768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056420"/>
        <c:crosses val="autoZero"/>
        <c:auto val="1"/>
        <c:lblOffset val="100"/>
        <c:tickLblSkip val="1"/>
        <c:noMultiLvlLbl val="0"/>
      </c:catAx>
      <c:valAx>
        <c:axId val="31056420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687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İHR'!$C$72:$K$72</c:f>
              <c:numCache>
                <c:ptCount val="9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İHR'!$A$71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marker val="1"/>
        <c:axId val="16117575"/>
        <c:axId val="10840448"/>
      </c:lineChart>
      <c:catAx>
        <c:axId val="161175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840448"/>
        <c:crosses val="autoZero"/>
        <c:auto val="1"/>
        <c:lblOffset val="100"/>
        <c:tickLblSkip val="1"/>
        <c:noMultiLvlLbl val="0"/>
      </c:catAx>
      <c:valAx>
        <c:axId val="1084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11757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İHR'!$A$38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İHR'!$C$38:$N$38</c:f>
              <c:numCache>
                <c:ptCount val="12"/>
                <c:pt idx="0">
                  <c:v>36041.682</c:v>
                </c:pt>
                <c:pt idx="1">
                  <c:v>112328.354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63452.039</c:v>
                </c:pt>
                <c:pt idx="8">
                  <c:v>16922.185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İHR'!$A$39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İHR'!$C$39:$N$39</c:f>
              <c:numCache>
                <c:ptCount val="12"/>
                <c:pt idx="0">
                  <c:v>70099.577</c:v>
                </c:pt>
                <c:pt idx="1">
                  <c:v>74547.076</c:v>
                </c:pt>
                <c:pt idx="2">
                  <c:v>166486.422</c:v>
                </c:pt>
                <c:pt idx="3">
                  <c:v>235073.948</c:v>
                </c:pt>
                <c:pt idx="4">
                  <c:v>86505.973</c:v>
                </c:pt>
                <c:pt idx="5">
                  <c:v>123561.78</c:v>
                </c:pt>
                <c:pt idx="6">
                  <c:v>233418.632</c:v>
                </c:pt>
                <c:pt idx="7">
                  <c:v>60631.329</c:v>
                </c:pt>
                <c:pt idx="8">
                  <c:v>82931.339</c:v>
                </c:pt>
                <c:pt idx="9">
                  <c:v>82872.814</c:v>
                </c:pt>
                <c:pt idx="10">
                  <c:v>36214.662</c:v>
                </c:pt>
                <c:pt idx="11">
                  <c:v>78681.887</c:v>
                </c:pt>
              </c:numCache>
            </c:numRef>
          </c:val>
          <c:smooth val="0"/>
        </c:ser>
        <c:marker val="1"/>
        <c:axId val="11072325"/>
        <c:axId val="32542062"/>
      </c:lineChart>
      <c:catAx>
        <c:axId val="1107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2062"/>
        <c:crosses val="autoZero"/>
        <c:auto val="1"/>
        <c:lblOffset val="100"/>
        <c:tickLblSkip val="1"/>
        <c:noMultiLvlLbl val="0"/>
      </c:catAx>
      <c:valAx>
        <c:axId val="32542062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072325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İHR'!$A$52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İHR'!$C$52:$N$52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101500.159</c:v>
                </c:pt>
                <c:pt idx="4">
                  <c:v>129529.722</c:v>
                </c:pt>
                <c:pt idx="5">
                  <c:v>162162.311</c:v>
                </c:pt>
                <c:pt idx="6">
                  <c:v>79082.886</c:v>
                </c:pt>
                <c:pt idx="7">
                  <c:v>115082.793</c:v>
                </c:pt>
                <c:pt idx="8">
                  <c:v>94700.625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İHR'!$C$53:$N$53</c:f>
              <c:numCache>
                <c:ptCount val="12"/>
                <c:pt idx="0">
                  <c:v>16008.204</c:v>
                </c:pt>
                <c:pt idx="1">
                  <c:v>23810.594</c:v>
                </c:pt>
                <c:pt idx="2">
                  <c:v>30059.71</c:v>
                </c:pt>
                <c:pt idx="3">
                  <c:v>20448.591</c:v>
                </c:pt>
                <c:pt idx="4">
                  <c:v>26316.739</c:v>
                </c:pt>
                <c:pt idx="5">
                  <c:v>47117.505</c:v>
                </c:pt>
                <c:pt idx="6">
                  <c:v>33419.767</c:v>
                </c:pt>
                <c:pt idx="7">
                  <c:v>24958.747</c:v>
                </c:pt>
                <c:pt idx="8">
                  <c:v>19871.008</c:v>
                </c:pt>
                <c:pt idx="9">
                  <c:v>39356.691</c:v>
                </c:pt>
                <c:pt idx="10">
                  <c:v>34919.924</c:v>
                </c:pt>
                <c:pt idx="11">
                  <c:v>98537.847</c:v>
                </c:pt>
              </c:numCache>
            </c:numRef>
          </c:val>
          <c:smooth val="0"/>
        </c:ser>
        <c:marker val="1"/>
        <c:axId val="24443103"/>
        <c:axId val="18661336"/>
      </c:lineChart>
      <c:catAx>
        <c:axId val="2444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61336"/>
        <c:crosses val="autoZero"/>
        <c:auto val="1"/>
        <c:lblOffset val="100"/>
        <c:tickLblSkip val="1"/>
        <c:noMultiLvlLbl val="0"/>
      </c:catAx>
      <c:valAx>
        <c:axId val="186613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44310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'2002-2012 AYLIK İHR'!$A$54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İHR'!$C$54:$N$54</c:f>
              <c:numCache>
                <c:ptCount val="12"/>
                <c:pt idx="0">
                  <c:v>256050.808</c:v>
                </c:pt>
                <c:pt idx="1">
                  <c:v>289951.111</c:v>
                </c:pt>
                <c:pt idx="2">
                  <c:v>350210.443</c:v>
                </c:pt>
                <c:pt idx="3">
                  <c:v>318239.988</c:v>
                </c:pt>
                <c:pt idx="4">
                  <c:v>339628.659</c:v>
                </c:pt>
                <c:pt idx="5">
                  <c:v>318926.461</c:v>
                </c:pt>
                <c:pt idx="6">
                  <c:v>304789.956</c:v>
                </c:pt>
                <c:pt idx="7">
                  <c:v>306867.007</c:v>
                </c:pt>
                <c:pt idx="8">
                  <c:v>331055.426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'2002-2012 AYLIK İHR'!$A$55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İHR'!$C$55:$N$55</c:f>
              <c:numCache>
                <c:ptCount val="12"/>
                <c:pt idx="0">
                  <c:v>246972.415</c:v>
                </c:pt>
                <c:pt idx="1">
                  <c:v>284189.14</c:v>
                </c:pt>
                <c:pt idx="2">
                  <c:v>353992.262</c:v>
                </c:pt>
                <c:pt idx="3">
                  <c:v>364524.735</c:v>
                </c:pt>
                <c:pt idx="4">
                  <c:v>337519.794</c:v>
                </c:pt>
                <c:pt idx="5">
                  <c:v>351597.506</c:v>
                </c:pt>
                <c:pt idx="6">
                  <c:v>307924.401</c:v>
                </c:pt>
                <c:pt idx="7">
                  <c:v>326081.007</c:v>
                </c:pt>
                <c:pt idx="8">
                  <c:v>300093.794</c:v>
                </c:pt>
                <c:pt idx="9">
                  <c:v>321949.645</c:v>
                </c:pt>
                <c:pt idx="10">
                  <c:v>283805.909</c:v>
                </c:pt>
                <c:pt idx="11">
                  <c:v>311545.863</c:v>
                </c:pt>
              </c:numCache>
            </c:numRef>
          </c:val>
          <c:smooth val="0"/>
        </c:ser>
        <c:marker val="1"/>
        <c:axId val="33734297"/>
        <c:axId val="35173218"/>
      </c:lineChart>
      <c:catAx>
        <c:axId val="337342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218"/>
        <c:crosses val="autoZero"/>
        <c:auto val="1"/>
        <c:lblOffset val="100"/>
        <c:tickLblSkip val="1"/>
        <c:noMultiLvlLbl val="0"/>
      </c:catAx>
      <c:valAx>
        <c:axId val="35173218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734297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İHR'!$C$3:$N$3</c:f>
              <c:numCache>
                <c:ptCount val="12"/>
                <c:pt idx="0">
                  <c:v>1392157.215</c:v>
                </c:pt>
                <c:pt idx="1">
                  <c:v>1347938.855</c:v>
                </c:pt>
                <c:pt idx="2">
                  <c:v>1477195.374</c:v>
                </c:pt>
                <c:pt idx="3">
                  <c:v>1323502.034</c:v>
                </c:pt>
                <c:pt idx="4">
                  <c:v>1378860.87</c:v>
                </c:pt>
                <c:pt idx="5">
                  <c:v>1365499.948</c:v>
                </c:pt>
                <c:pt idx="6">
                  <c:v>1360818.793</c:v>
                </c:pt>
                <c:pt idx="7">
                  <c:v>1418143.461</c:v>
                </c:pt>
                <c:pt idx="8">
                  <c:v>1477816.106</c:v>
                </c:pt>
                <c:pt idx="9">
                  <c:v>1766862.824</c:v>
                </c:pt>
                <c:pt idx="10">
                  <c:v>1705800.37</c:v>
                </c:pt>
                <c:pt idx="11">
                  <c:v>1872627.818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'2002-2012 AYLIK İHR'!$A$2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İHR'!$C$2:$N$2</c:f>
              <c:numCache>
                <c:ptCount val="12"/>
                <c:pt idx="0">
                  <c:v>1507637.661</c:v>
                </c:pt>
                <c:pt idx="1">
                  <c:v>1535053.386</c:v>
                </c:pt>
                <c:pt idx="2">
                  <c:v>1657376.859</c:v>
                </c:pt>
                <c:pt idx="3">
                  <c:v>1492003.654</c:v>
                </c:pt>
                <c:pt idx="4">
                  <c:v>1537718.248</c:v>
                </c:pt>
                <c:pt idx="5">
                  <c:v>1522561.822</c:v>
                </c:pt>
                <c:pt idx="6">
                  <c:v>1419154.971</c:v>
                </c:pt>
                <c:pt idx="7">
                  <c:v>1349912.953</c:v>
                </c:pt>
                <c:pt idx="8">
                  <c:v>1638179.058</c:v>
                </c:pt>
              </c:numCache>
            </c:numRef>
          </c:val>
          <c:smooth val="0"/>
        </c:ser>
        <c:marker val="1"/>
        <c:axId val="30455169"/>
        <c:axId val="5661066"/>
      </c:lineChart>
      <c:catAx>
        <c:axId val="30455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61066"/>
        <c:crosses val="autoZero"/>
        <c:auto val="1"/>
        <c:lblOffset val="100"/>
        <c:tickLblSkip val="1"/>
        <c:noMultiLvlLbl val="0"/>
      </c:catAx>
      <c:valAx>
        <c:axId val="566106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551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2007-2012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İHR'!$C$72:$N$72</c:f>
              <c:numCache>
                <c:ptCount val="12"/>
                <c:pt idx="0">
                  <c:v>10350061.032</c:v>
                </c:pt>
                <c:pt idx="1">
                  <c:v>11749837.283</c:v>
                </c:pt>
                <c:pt idx="2">
                  <c:v>13211443.345</c:v>
                </c:pt>
                <c:pt idx="3">
                  <c:v>12634404.962</c:v>
                </c:pt>
                <c:pt idx="4">
                  <c:v>13138695.793</c:v>
                </c:pt>
                <c:pt idx="5">
                  <c:v>13246698.306</c:v>
                </c:pt>
                <c:pt idx="6">
                  <c:v>12849943.712</c:v>
                </c:pt>
                <c:pt idx="7">
                  <c:v>12874222.411</c:v>
                </c:pt>
                <c:pt idx="8">
                  <c:v>11408550.609</c:v>
                </c:pt>
              </c:numCache>
            </c:numRef>
          </c:val>
          <c:smooth val="0"/>
        </c:ser>
        <c:marker val="1"/>
        <c:axId val="50949595"/>
        <c:axId val="55893172"/>
      </c:lineChart>
      <c:catAx>
        <c:axId val="50949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893172"/>
        <c:crosses val="autoZero"/>
        <c:auto val="1"/>
        <c:lblOffset val="100"/>
        <c:tickLblSkip val="1"/>
        <c:noMultiLvlLbl val="0"/>
      </c:catAx>
      <c:valAx>
        <c:axId val="5589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4959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3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2002-2012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'2002-2012 AYLIK İHR'!$A$62:$A$72</c:f>
              <c:strCache>
                <c:ptCount val="1"/>
                <c:pt idx="0">
                  <c:v>2002 2003 2004 2005 2006 2007 2008 2009 2010 2011 2012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'2002-2012 AYLIK İHR'!$A$62:$A$72</c:f>
              <c:numCache>
                <c:ptCount val="1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</c:numCache>
            </c:numRef>
          </c:cat>
          <c:val>
            <c:numRef>
              <c:f>'2002-2012 AYLIK İHR'!$O$62:$O$72</c:f>
              <c:numCache>
                <c:ptCount val="11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111463857.45299998</c:v>
                </c:pt>
              </c:numCache>
            </c:numRef>
          </c:val>
        </c:ser>
        <c:axId val="33276501"/>
        <c:axId val="31053054"/>
      </c:barChart>
      <c:catAx>
        <c:axId val="33276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053054"/>
        <c:crosses val="autoZero"/>
        <c:auto val="1"/>
        <c:lblOffset val="100"/>
        <c:tickLblSkip val="1"/>
        <c:noMultiLvlLbl val="0"/>
      </c:catAx>
      <c:valAx>
        <c:axId val="31053054"/>
        <c:scaling>
          <c:orientation val="minMax"/>
          <c:max val="15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3276501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İHR'!$C$4:$N$4</c:f>
              <c:numCache>
                <c:ptCount val="12"/>
                <c:pt idx="0">
                  <c:v>470043.499</c:v>
                </c:pt>
                <c:pt idx="1">
                  <c:v>497262.739</c:v>
                </c:pt>
                <c:pt idx="2">
                  <c:v>525678.49</c:v>
                </c:pt>
                <c:pt idx="3">
                  <c:v>479461.133</c:v>
                </c:pt>
                <c:pt idx="4">
                  <c:v>475179.634</c:v>
                </c:pt>
                <c:pt idx="5">
                  <c:v>466191.585</c:v>
                </c:pt>
                <c:pt idx="6">
                  <c:v>452145.524</c:v>
                </c:pt>
                <c:pt idx="7">
                  <c:v>437639.636</c:v>
                </c:pt>
                <c:pt idx="8">
                  <c:v>502892.26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11042031"/>
        <c:axId val="32269416"/>
      </c:lineChart>
      <c:catAx>
        <c:axId val="11042031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269416"/>
        <c:crosses val="autoZero"/>
        <c:auto val="1"/>
        <c:lblOffset val="100"/>
        <c:tickLblSkip val="1"/>
        <c:noMultiLvlLbl val="0"/>
      </c:catAx>
      <c:valAx>
        <c:axId val="32269416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2031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İHR'!$C$6:$N$6</c:f>
              <c:numCache>
                <c:ptCount val="12"/>
                <c:pt idx="0">
                  <c:v>193601.751</c:v>
                </c:pt>
                <c:pt idx="1">
                  <c:v>178731.723</c:v>
                </c:pt>
                <c:pt idx="2">
                  <c:v>193222.61</c:v>
                </c:pt>
                <c:pt idx="3">
                  <c:v>159340.224</c:v>
                </c:pt>
                <c:pt idx="4">
                  <c:v>186026.912</c:v>
                </c:pt>
                <c:pt idx="5">
                  <c:v>183574.89</c:v>
                </c:pt>
                <c:pt idx="6">
                  <c:v>121516.154</c:v>
                </c:pt>
                <c:pt idx="7">
                  <c:v>83948.417</c:v>
                </c:pt>
                <c:pt idx="8">
                  <c:v>115484.754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İHR'!$C$5:$N$5</c:f>
              <c:numCache>
                <c:ptCount val="12"/>
                <c:pt idx="0">
                  <c:v>387943.706</c:v>
                </c:pt>
                <c:pt idx="1">
                  <c:v>381463.528</c:v>
                </c:pt>
                <c:pt idx="2">
                  <c:v>438873.956</c:v>
                </c:pt>
                <c:pt idx="3">
                  <c:v>379596.218</c:v>
                </c:pt>
                <c:pt idx="4">
                  <c:v>461757.034</c:v>
                </c:pt>
                <c:pt idx="5">
                  <c:v>475282.803</c:v>
                </c:pt>
                <c:pt idx="6">
                  <c:v>454903.536</c:v>
                </c:pt>
                <c:pt idx="7">
                  <c:v>488914.711</c:v>
                </c:pt>
                <c:pt idx="8">
                  <c:v>454248.394</c:v>
                </c:pt>
                <c:pt idx="9">
                  <c:v>476037.81</c:v>
                </c:pt>
                <c:pt idx="10">
                  <c:v>490212.962</c:v>
                </c:pt>
                <c:pt idx="11">
                  <c:v>569793.57</c:v>
                </c:pt>
              </c:numCache>
            </c:numRef>
          </c:val>
          <c:smooth val="0"/>
        </c:ser>
        <c:marker val="1"/>
        <c:axId val="21989289"/>
        <c:axId val="63685874"/>
      </c:lineChart>
      <c:catAx>
        <c:axId val="21989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685874"/>
        <c:crosses val="autoZero"/>
        <c:auto val="1"/>
        <c:lblOffset val="100"/>
        <c:tickLblSkip val="1"/>
        <c:noMultiLvlLbl val="0"/>
      </c:catAx>
      <c:valAx>
        <c:axId val="6368587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98928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2012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'2002-2012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'2002-2012 AYLIK İHR'!$C$8:$N$8</c:f>
              <c:numCache>
                <c:ptCount val="12"/>
                <c:pt idx="0">
                  <c:v>92685.187</c:v>
                </c:pt>
                <c:pt idx="1">
                  <c:v>90908.092</c:v>
                </c:pt>
                <c:pt idx="2">
                  <c:v>102393.587</c:v>
                </c:pt>
                <c:pt idx="3">
                  <c:v>88732.481</c:v>
                </c:pt>
                <c:pt idx="4">
                  <c:v>96531.849</c:v>
                </c:pt>
                <c:pt idx="5">
                  <c:v>96058.839</c:v>
                </c:pt>
                <c:pt idx="6">
                  <c:v>107404.445</c:v>
                </c:pt>
                <c:pt idx="7">
                  <c:v>120125.71</c:v>
                </c:pt>
                <c:pt idx="8">
                  <c:v>113858.208</c:v>
                </c:pt>
              </c:numCache>
            </c:numRef>
          </c:val>
          <c:smooth val="0"/>
        </c:ser>
        <c:ser>
          <c:idx val="0"/>
          <c:order val="1"/>
          <c:tx>
            <c:v>2011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'2002-2012 AYLIK İHR'!$C$9:$N$9</c:f>
              <c:numCache>
                <c:ptCount val="12"/>
                <c:pt idx="0">
                  <c:v>86819.777</c:v>
                </c:pt>
                <c:pt idx="1">
                  <c:v>82730.777</c:v>
                </c:pt>
                <c:pt idx="2">
                  <c:v>94665.038</c:v>
                </c:pt>
                <c:pt idx="3">
                  <c:v>83318.818</c:v>
                </c:pt>
                <c:pt idx="4">
                  <c:v>84775.491</c:v>
                </c:pt>
                <c:pt idx="5">
                  <c:v>87594.397</c:v>
                </c:pt>
                <c:pt idx="6">
                  <c:v>86109.084</c:v>
                </c:pt>
                <c:pt idx="7">
                  <c:v>101545.315</c:v>
                </c:pt>
                <c:pt idx="8">
                  <c:v>115380.083</c:v>
                </c:pt>
                <c:pt idx="9">
                  <c:v>123852.494</c:v>
                </c:pt>
                <c:pt idx="10">
                  <c:v>138694.662</c:v>
                </c:pt>
                <c:pt idx="11">
                  <c:v>119269.227</c:v>
                </c:pt>
              </c:numCache>
            </c:numRef>
          </c:val>
          <c:smooth val="0"/>
        </c:ser>
        <c:marker val="1"/>
        <c:axId val="36301955"/>
        <c:axId val="58282140"/>
      </c:lineChart>
      <c:catAx>
        <c:axId val="36301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58282140"/>
        <c:crosses val="autoZero"/>
        <c:auto val="1"/>
        <c:lblOffset val="100"/>
        <c:tickLblSkip val="1"/>
        <c:noMultiLvlLbl val="0"/>
      </c:catAx>
      <c:valAx>
        <c:axId val="5828214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30195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2238375</xdr:colOff>
      <xdr:row>3</xdr:row>
      <xdr:rowOff>85725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zoomScalePageLayoutView="0" workbookViewId="0" topLeftCell="A1">
      <selection activeCell="A7" sqref="A7"/>
    </sheetView>
  </sheetViews>
  <sheetFormatPr defaultColWidth="9.140625" defaultRowHeight="12.75"/>
  <cols>
    <col min="1" max="1" width="44.00390625" style="71" customWidth="1"/>
    <col min="2" max="2" width="15.140625" style="71" customWidth="1"/>
    <col min="3" max="3" width="15.57421875" style="71" bestFit="1" customWidth="1"/>
    <col min="4" max="4" width="10.28125" style="71" customWidth="1"/>
    <col min="5" max="5" width="12.7109375" style="71" bestFit="1" customWidth="1"/>
    <col min="6" max="6" width="15.421875" style="71" customWidth="1"/>
    <col min="7" max="7" width="16.421875" style="71" customWidth="1"/>
    <col min="8" max="9" width="9.57421875" style="71" customWidth="1"/>
    <col min="10" max="10" width="17.421875" style="71" customWidth="1"/>
    <col min="11" max="11" width="17.28125" style="71" bestFit="1" customWidth="1"/>
    <col min="12" max="12" width="12.00390625" style="71" customWidth="1"/>
    <col min="13" max="13" width="13.00390625" style="71" customWidth="1"/>
    <col min="14" max="16384" width="9.140625" style="71" customWidth="1"/>
  </cols>
  <sheetData>
    <row r="1" spans="2:6" ht="26.25">
      <c r="B1" s="72" t="s">
        <v>171</v>
      </c>
      <c r="D1" s="73"/>
      <c r="F1" s="73"/>
    </row>
    <row r="2" spans="4:6" ht="12.75">
      <c r="D2" s="73"/>
      <c r="F2" s="73"/>
    </row>
    <row r="3" spans="4:6" ht="12.75">
      <c r="D3" s="73"/>
      <c r="F3" s="73"/>
    </row>
    <row r="4" spans="2:6" ht="13.5" thickBot="1">
      <c r="B4" s="73"/>
      <c r="C4" s="73"/>
      <c r="D4" s="73"/>
      <c r="E4" s="73"/>
      <c r="F4" s="73"/>
    </row>
    <row r="5" spans="1:13" ht="27" thickBot="1">
      <c r="A5" s="164" t="s">
        <v>112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6"/>
    </row>
    <row r="6" spans="1:13" ht="19.5" thickBot="1" thickTop="1">
      <c r="A6" s="74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75" t="s">
        <v>1</v>
      </c>
      <c r="B7" s="153">
        <v>2011</v>
      </c>
      <c r="C7" s="154">
        <v>2012</v>
      </c>
      <c r="D7" s="143" t="s">
        <v>155</v>
      </c>
      <c r="E7" s="142" t="s">
        <v>156</v>
      </c>
      <c r="F7" s="153">
        <v>2011</v>
      </c>
      <c r="G7" s="154">
        <v>2012</v>
      </c>
      <c r="H7" s="143" t="s">
        <v>155</v>
      </c>
      <c r="I7" s="142" t="s">
        <v>156</v>
      </c>
      <c r="J7" s="153" t="s">
        <v>130</v>
      </c>
      <c r="K7" s="154" t="s">
        <v>161</v>
      </c>
      <c r="L7" s="141" t="s">
        <v>162</v>
      </c>
      <c r="M7" s="142" t="s">
        <v>163</v>
      </c>
    </row>
    <row r="8" spans="1:13" ht="17.25" thickTop="1">
      <c r="A8" s="151" t="s">
        <v>2</v>
      </c>
      <c r="B8" s="155">
        <v>1476007.55682</v>
      </c>
      <c r="C8" s="155">
        <v>1638179.05762</v>
      </c>
      <c r="D8" s="140">
        <f aca="true" t="shared" si="0" ref="D8:D43">(C8-B8)/B8*100</f>
        <v>10.98717279939895</v>
      </c>
      <c r="E8" s="140">
        <f aca="true" t="shared" si="1" ref="E8:E43">C8/C$45*100</f>
        <v>14.359221549921514</v>
      </c>
      <c r="F8" s="155">
        <v>12538906.410999998</v>
      </c>
      <c r="G8" s="155">
        <v>13659748.654</v>
      </c>
      <c r="H8" s="139">
        <f aca="true" t="shared" si="2" ref="H8:H45">(G8-F8)/F8*100</f>
        <v>8.9389154545146</v>
      </c>
      <c r="I8" s="139">
        <f aca="true" t="shared" si="3" ref="I8:I45">G8/G$45*100</f>
        <v>12.254868049726152</v>
      </c>
      <c r="J8" s="155">
        <v>17144056.603</v>
      </c>
      <c r="K8" s="155">
        <v>18993107.878999997</v>
      </c>
      <c r="L8" s="140">
        <f aca="true" t="shared" si="4" ref="L8:L38">(K8-J8)/J8*100</f>
        <v>10.78537780653638</v>
      </c>
      <c r="M8" s="140">
        <f aca="true" t="shared" si="5" ref="M8:M45">K8/K$45*100</f>
        <v>12.926893309383525</v>
      </c>
    </row>
    <row r="9" spans="1:13" ht="15.75">
      <c r="A9" s="150" t="s">
        <v>73</v>
      </c>
      <c r="B9" s="155">
        <v>1080742.98047</v>
      </c>
      <c r="C9" s="155">
        <v>1162380.88491</v>
      </c>
      <c r="D9" s="139">
        <f t="shared" si="0"/>
        <v>7.553868580714424</v>
      </c>
      <c r="E9" s="139">
        <f t="shared" si="1"/>
        <v>10.188681496188561</v>
      </c>
      <c r="F9" s="155">
        <v>9050723.809999999</v>
      </c>
      <c r="G9" s="155">
        <v>9651822.131000001</v>
      </c>
      <c r="H9" s="139">
        <f t="shared" si="2"/>
        <v>6.641439222085846</v>
      </c>
      <c r="I9" s="139">
        <f t="shared" si="3"/>
        <v>8.65914956789451</v>
      </c>
      <c r="J9" s="155">
        <v>12508788.057999998</v>
      </c>
      <c r="K9" s="155">
        <v>13664444.963</v>
      </c>
      <c r="L9" s="139">
        <f t="shared" si="4"/>
        <v>9.238759979316306</v>
      </c>
      <c r="M9" s="139">
        <f t="shared" si="5"/>
        <v>9.300153681744069</v>
      </c>
    </row>
    <row r="10" spans="1:13" ht="14.25">
      <c r="A10" s="149" t="s">
        <v>143</v>
      </c>
      <c r="B10" s="156">
        <v>453971.00009</v>
      </c>
      <c r="C10" s="156">
        <v>502892.25977</v>
      </c>
      <c r="D10" s="134">
        <f t="shared" si="0"/>
        <v>10.776296210617275</v>
      </c>
      <c r="E10" s="134">
        <f t="shared" si="1"/>
        <v>4.4080293544157625</v>
      </c>
      <c r="F10" s="156">
        <v>3922603.425</v>
      </c>
      <c r="G10" s="156">
        <v>4306505.532</v>
      </c>
      <c r="H10" s="134">
        <f t="shared" si="2"/>
        <v>9.786921220566667</v>
      </c>
      <c r="I10" s="134">
        <f t="shared" si="3"/>
        <v>3.8635891762636034</v>
      </c>
      <c r="J10" s="156">
        <v>5073705.626</v>
      </c>
      <c r="K10" s="156">
        <v>5841830.24</v>
      </c>
      <c r="L10" s="134">
        <f t="shared" si="4"/>
        <v>15.139321644199782</v>
      </c>
      <c r="M10" s="134">
        <f t="shared" si="5"/>
        <v>3.9760062821265025</v>
      </c>
    </row>
    <row r="11" spans="1:13" ht="14.25">
      <c r="A11" s="149" t="s">
        <v>4</v>
      </c>
      <c r="B11" s="156">
        <v>118759.47134</v>
      </c>
      <c r="C11" s="156">
        <v>115484.75372</v>
      </c>
      <c r="D11" s="134">
        <f t="shared" si="0"/>
        <v>-2.7574370136969746</v>
      </c>
      <c r="E11" s="134">
        <f t="shared" si="1"/>
        <v>1.012264902661369</v>
      </c>
      <c r="F11" s="156">
        <v>1515225.823</v>
      </c>
      <c r="G11" s="156">
        <v>1415447.4349999998</v>
      </c>
      <c r="H11" s="134">
        <f t="shared" si="2"/>
        <v>-6.585050656175377</v>
      </c>
      <c r="I11" s="134">
        <f t="shared" si="3"/>
        <v>1.2698712096850222</v>
      </c>
      <c r="J11" s="156">
        <v>2253592.09</v>
      </c>
      <c r="K11" s="156">
        <v>2236003.599</v>
      </c>
      <c r="L11" s="134">
        <f t="shared" si="4"/>
        <v>-0.7804647113400155</v>
      </c>
      <c r="M11" s="134">
        <f t="shared" si="5"/>
        <v>1.521845721501395</v>
      </c>
    </row>
    <row r="12" spans="1:13" ht="14.25">
      <c r="A12" s="149" t="s">
        <v>5</v>
      </c>
      <c r="B12" s="156">
        <v>115380.08324</v>
      </c>
      <c r="C12" s="156">
        <v>113858.20759</v>
      </c>
      <c r="D12" s="134">
        <f t="shared" si="0"/>
        <v>-1.31901070554298</v>
      </c>
      <c r="E12" s="134">
        <f t="shared" si="1"/>
        <v>0.9980076478556766</v>
      </c>
      <c r="F12" s="156">
        <v>822935.8589999998</v>
      </c>
      <c r="G12" s="156">
        <v>908698.3979999999</v>
      </c>
      <c r="H12" s="134">
        <f t="shared" si="2"/>
        <v>10.421533836697245</v>
      </c>
      <c r="I12" s="134">
        <f t="shared" si="3"/>
        <v>0.8152404005784233</v>
      </c>
      <c r="J12" s="156">
        <v>1158183.8050000002</v>
      </c>
      <c r="K12" s="156">
        <v>1290152.4300000002</v>
      </c>
      <c r="L12" s="134">
        <f t="shared" si="4"/>
        <v>11.394445720124708</v>
      </c>
      <c r="M12" s="134">
        <f t="shared" si="5"/>
        <v>0.8780902484048857</v>
      </c>
    </row>
    <row r="13" spans="1:13" ht="14.25">
      <c r="A13" s="149" t="s">
        <v>6</v>
      </c>
      <c r="B13" s="156">
        <v>153054.36229</v>
      </c>
      <c r="C13" s="156">
        <v>164629.66598</v>
      </c>
      <c r="D13" s="134">
        <f t="shared" si="0"/>
        <v>7.562870810612818</v>
      </c>
      <c r="E13" s="134">
        <f t="shared" si="1"/>
        <v>1.4430375217534679</v>
      </c>
      <c r="F13" s="156">
        <v>928339.195</v>
      </c>
      <c r="G13" s="156">
        <v>915721.899</v>
      </c>
      <c r="H13" s="134">
        <f t="shared" si="2"/>
        <v>-1.359125637262356</v>
      </c>
      <c r="I13" s="134">
        <f t="shared" si="3"/>
        <v>0.8215415471208903</v>
      </c>
      <c r="J13" s="156">
        <v>1376414.304</v>
      </c>
      <c r="K13" s="156">
        <v>1358638.087</v>
      </c>
      <c r="L13" s="134">
        <f t="shared" si="4"/>
        <v>-1.2914873776260862</v>
      </c>
      <c r="M13" s="134">
        <f t="shared" si="5"/>
        <v>0.924702250342751</v>
      </c>
    </row>
    <row r="14" spans="1:13" ht="14.25">
      <c r="A14" s="149" t="s">
        <v>7</v>
      </c>
      <c r="B14" s="156">
        <v>163443.42585</v>
      </c>
      <c r="C14" s="156">
        <v>191743.98136</v>
      </c>
      <c r="D14" s="134">
        <f t="shared" si="0"/>
        <v>17.315199655673396</v>
      </c>
      <c r="E14" s="134">
        <f t="shared" si="1"/>
        <v>1.680704130849003</v>
      </c>
      <c r="F14" s="156">
        <v>1144742.1060000001</v>
      </c>
      <c r="G14" s="156">
        <v>1245151.061</v>
      </c>
      <c r="H14" s="134">
        <f t="shared" si="2"/>
        <v>8.77131665496716</v>
      </c>
      <c r="I14" s="134">
        <f t="shared" si="3"/>
        <v>1.117089511750508</v>
      </c>
      <c r="J14" s="156">
        <v>1706264.353</v>
      </c>
      <c r="K14" s="156">
        <v>1860070.116</v>
      </c>
      <c r="L14" s="134">
        <f t="shared" si="4"/>
        <v>9.014181344735626</v>
      </c>
      <c r="M14" s="134">
        <f t="shared" si="5"/>
        <v>1.2659817493107728</v>
      </c>
    </row>
    <row r="15" spans="1:13" ht="14.25">
      <c r="A15" s="149" t="s">
        <v>8</v>
      </c>
      <c r="B15" s="156">
        <v>13679.12887</v>
      </c>
      <c r="C15" s="156">
        <v>17026.96374</v>
      </c>
      <c r="D15" s="134">
        <f t="shared" si="0"/>
        <v>24.474035604286247</v>
      </c>
      <c r="E15" s="134">
        <f t="shared" si="1"/>
        <v>0.1492473875354926</v>
      </c>
      <c r="F15" s="156">
        <v>135082.40399999998</v>
      </c>
      <c r="G15" s="156">
        <v>139351.92</v>
      </c>
      <c r="H15" s="134">
        <f t="shared" si="2"/>
        <v>3.160675168321726</v>
      </c>
      <c r="I15" s="134">
        <f t="shared" si="3"/>
        <v>0.12501982542525888</v>
      </c>
      <c r="J15" s="156">
        <v>178450.64300000004</v>
      </c>
      <c r="K15" s="156">
        <v>185194.09</v>
      </c>
      <c r="L15" s="134">
        <f t="shared" si="4"/>
        <v>3.7788863557078667</v>
      </c>
      <c r="M15" s="134">
        <f t="shared" si="5"/>
        <v>0.12604489261103569</v>
      </c>
    </row>
    <row r="16" spans="1:13" ht="14.25">
      <c r="A16" s="149" t="s">
        <v>142</v>
      </c>
      <c r="B16" s="156">
        <v>54636.26873</v>
      </c>
      <c r="C16" s="156">
        <v>50528.89884</v>
      </c>
      <c r="D16" s="134">
        <f t="shared" si="0"/>
        <v>-7.517661775729394</v>
      </c>
      <c r="E16" s="134">
        <f t="shared" si="1"/>
        <v>0.4429037532510293</v>
      </c>
      <c r="F16" s="156">
        <v>519727.385</v>
      </c>
      <c r="G16" s="156">
        <v>665816.519</v>
      </c>
      <c r="H16" s="134">
        <f t="shared" si="2"/>
        <v>28.108800539729106</v>
      </c>
      <c r="I16" s="134">
        <f t="shared" si="3"/>
        <v>0.5973384864064561</v>
      </c>
      <c r="J16" s="156">
        <v>687665.3489999999</v>
      </c>
      <c r="K16" s="156">
        <v>823210.676</v>
      </c>
      <c r="L16" s="134">
        <f t="shared" si="4"/>
        <v>19.710943294890384</v>
      </c>
      <c r="M16" s="134">
        <f t="shared" si="5"/>
        <v>0.5602851648920227</v>
      </c>
    </row>
    <row r="17" spans="1:13" ht="14.25">
      <c r="A17" s="149" t="s">
        <v>145</v>
      </c>
      <c r="B17" s="156">
        <v>7819.24006</v>
      </c>
      <c r="C17" s="156">
        <v>6216.15391</v>
      </c>
      <c r="D17" s="134">
        <f t="shared" si="0"/>
        <v>-20.501815236505223</v>
      </c>
      <c r="E17" s="134">
        <f t="shared" si="1"/>
        <v>0.054486797866760334</v>
      </c>
      <c r="F17" s="156">
        <v>62067.613</v>
      </c>
      <c r="G17" s="156">
        <v>55129.369000000006</v>
      </c>
      <c r="H17" s="134">
        <f t="shared" si="2"/>
        <v>-11.178525586282804</v>
      </c>
      <c r="I17" s="134">
        <f t="shared" si="3"/>
        <v>0.049459412458649155</v>
      </c>
      <c r="J17" s="156">
        <v>74511.88600000001</v>
      </c>
      <c r="K17" s="156">
        <v>69346.72499999999</v>
      </c>
      <c r="L17" s="134">
        <f t="shared" si="4"/>
        <v>-6.9319960576491395</v>
      </c>
      <c r="M17" s="134">
        <f t="shared" si="5"/>
        <v>0.04719805316439646</v>
      </c>
    </row>
    <row r="18" spans="1:13" ht="15.75">
      <c r="A18" s="150" t="s">
        <v>74</v>
      </c>
      <c r="B18" s="155">
        <v>124199.5838</v>
      </c>
      <c r="C18" s="155">
        <v>148296.40448</v>
      </c>
      <c r="D18" s="139">
        <f t="shared" si="0"/>
        <v>19.40169197249758</v>
      </c>
      <c r="E18" s="139">
        <f t="shared" si="1"/>
        <v>1.2998706808514482</v>
      </c>
      <c r="F18" s="155">
        <v>1011985.7390000001</v>
      </c>
      <c r="G18" s="155">
        <v>1186740.347</v>
      </c>
      <c r="H18" s="139">
        <f t="shared" si="2"/>
        <v>17.268485242952618</v>
      </c>
      <c r="I18" s="139">
        <f t="shared" si="3"/>
        <v>1.0646862347289594</v>
      </c>
      <c r="J18" s="155">
        <v>1310087.6500000001</v>
      </c>
      <c r="K18" s="155">
        <v>1593352.259</v>
      </c>
      <c r="L18" s="139">
        <f t="shared" si="4"/>
        <v>21.621805915046973</v>
      </c>
      <c r="M18" s="139">
        <f t="shared" si="5"/>
        <v>1.084450990726573</v>
      </c>
    </row>
    <row r="19" spans="1:13" ht="14.25">
      <c r="A19" s="149" t="s">
        <v>108</v>
      </c>
      <c r="B19" s="156">
        <v>124199.5838</v>
      </c>
      <c r="C19" s="156">
        <v>148296.40448</v>
      </c>
      <c r="D19" s="134">
        <f t="shared" si="0"/>
        <v>19.40169197249758</v>
      </c>
      <c r="E19" s="134">
        <f t="shared" si="1"/>
        <v>1.2998706808514482</v>
      </c>
      <c r="F19" s="156">
        <v>1011985.7390000001</v>
      </c>
      <c r="G19" s="156">
        <v>1186740.347</v>
      </c>
      <c r="H19" s="134">
        <f t="shared" si="2"/>
        <v>17.268485242952618</v>
      </c>
      <c r="I19" s="134">
        <f t="shared" si="3"/>
        <v>1.0646862347289594</v>
      </c>
      <c r="J19" s="156">
        <v>1310087.6500000001</v>
      </c>
      <c r="K19" s="156">
        <v>1593352.259</v>
      </c>
      <c r="L19" s="134">
        <f t="shared" si="4"/>
        <v>21.621805915046973</v>
      </c>
      <c r="M19" s="134">
        <f t="shared" si="5"/>
        <v>1.084450990726573</v>
      </c>
    </row>
    <row r="20" spans="1:13" ht="15.75">
      <c r="A20" s="150" t="s">
        <v>75</v>
      </c>
      <c r="B20" s="155">
        <v>271064.99255</v>
      </c>
      <c r="C20" s="155">
        <v>327501.76823</v>
      </c>
      <c r="D20" s="139">
        <f t="shared" si="0"/>
        <v>20.820385232737042</v>
      </c>
      <c r="E20" s="139">
        <f t="shared" si="1"/>
        <v>2.870669372881503</v>
      </c>
      <c r="F20" s="155">
        <v>2476196.863</v>
      </c>
      <c r="G20" s="155">
        <v>2821186.1730000004</v>
      </c>
      <c r="H20" s="139">
        <f t="shared" si="2"/>
        <v>13.932224660927556</v>
      </c>
      <c r="I20" s="139">
        <f t="shared" si="3"/>
        <v>2.5310322444112305</v>
      </c>
      <c r="J20" s="155">
        <v>3325180.8959999997</v>
      </c>
      <c r="K20" s="155">
        <v>3735312.657</v>
      </c>
      <c r="L20" s="139">
        <f t="shared" si="4"/>
        <v>12.334118769098103</v>
      </c>
      <c r="M20" s="139">
        <f t="shared" si="5"/>
        <v>2.54228999813227</v>
      </c>
    </row>
    <row r="21" spans="1:13" ht="14.25">
      <c r="A21" s="149" t="s">
        <v>9</v>
      </c>
      <c r="B21" s="156">
        <v>271064.99255</v>
      </c>
      <c r="C21" s="156">
        <v>327501.76823</v>
      </c>
      <c r="D21" s="134">
        <f t="shared" si="0"/>
        <v>20.820385232737042</v>
      </c>
      <c r="E21" s="134">
        <f t="shared" si="1"/>
        <v>2.870669372881503</v>
      </c>
      <c r="F21" s="156">
        <v>2476196.863</v>
      </c>
      <c r="G21" s="156">
        <v>2821186.1730000004</v>
      </c>
      <c r="H21" s="134">
        <f t="shared" si="2"/>
        <v>13.932224660927556</v>
      </c>
      <c r="I21" s="134">
        <f t="shared" si="3"/>
        <v>2.5310322444112305</v>
      </c>
      <c r="J21" s="156">
        <v>3325180.8959999997</v>
      </c>
      <c r="K21" s="156">
        <v>3735312.657</v>
      </c>
      <c r="L21" s="134">
        <f t="shared" si="4"/>
        <v>12.334118769098103</v>
      </c>
      <c r="M21" s="134">
        <f t="shared" si="5"/>
        <v>2.54228999813227</v>
      </c>
    </row>
    <row r="22" spans="1:13" ht="16.5">
      <c r="A22" s="148" t="s">
        <v>10</v>
      </c>
      <c r="B22" s="155">
        <v>8825726.97692</v>
      </c>
      <c r="C22" s="155">
        <v>9405242.02426</v>
      </c>
      <c r="D22" s="140">
        <f t="shared" si="0"/>
        <v>6.5662018421313</v>
      </c>
      <c r="E22" s="140">
        <f t="shared" si="1"/>
        <v>82.44028839752688</v>
      </c>
      <c r="F22" s="155">
        <v>83281946.135</v>
      </c>
      <c r="G22" s="155">
        <v>84936040.43400002</v>
      </c>
      <c r="H22" s="139">
        <f t="shared" si="2"/>
        <v>1.9861379035484155</v>
      </c>
      <c r="I22" s="139">
        <f t="shared" si="3"/>
        <v>76.20052129437049</v>
      </c>
      <c r="J22" s="155">
        <v>109441150.46200001</v>
      </c>
      <c r="K22" s="155">
        <v>113108060.506</v>
      </c>
      <c r="L22" s="140">
        <f t="shared" si="4"/>
        <v>3.350577025662028</v>
      </c>
      <c r="M22" s="140">
        <f t="shared" si="5"/>
        <v>76.98244225785659</v>
      </c>
    </row>
    <row r="23" spans="1:13" ht="15.75">
      <c r="A23" s="150" t="s">
        <v>76</v>
      </c>
      <c r="B23" s="155">
        <v>871092.36132</v>
      </c>
      <c r="C23" s="155">
        <v>1014819.42226</v>
      </c>
      <c r="D23" s="139">
        <f t="shared" si="0"/>
        <v>16.499635092908495</v>
      </c>
      <c r="E23" s="139">
        <f t="shared" si="1"/>
        <v>8.895252841630995</v>
      </c>
      <c r="F23" s="155">
        <v>8180865.172</v>
      </c>
      <c r="G23" s="155">
        <v>8428965.711</v>
      </c>
      <c r="H23" s="139">
        <f t="shared" si="2"/>
        <v>3.0326931661110006</v>
      </c>
      <c r="I23" s="139">
        <f t="shared" si="3"/>
        <v>7.562061733377718</v>
      </c>
      <c r="J23" s="155">
        <v>10879379.643999998</v>
      </c>
      <c r="K23" s="155">
        <v>11302310.856</v>
      </c>
      <c r="L23" s="139">
        <f t="shared" si="4"/>
        <v>3.8874570594955804</v>
      </c>
      <c r="M23" s="139">
        <f t="shared" si="5"/>
        <v>7.692462314002908</v>
      </c>
    </row>
    <row r="24" spans="1:13" ht="14.25">
      <c r="A24" s="149" t="s">
        <v>11</v>
      </c>
      <c r="B24" s="156">
        <v>628030.9794</v>
      </c>
      <c r="C24" s="156">
        <v>698159.69189</v>
      </c>
      <c r="D24" s="134">
        <f t="shared" si="0"/>
        <v>11.166441591304736</v>
      </c>
      <c r="E24" s="134">
        <f t="shared" si="1"/>
        <v>6.1196177831977305</v>
      </c>
      <c r="F24" s="156">
        <v>5963098.4120000005</v>
      </c>
      <c r="G24" s="156">
        <v>5807262.157</v>
      </c>
      <c r="H24" s="134">
        <f t="shared" si="2"/>
        <v>-2.613343671913909</v>
      </c>
      <c r="I24" s="134">
        <f t="shared" si="3"/>
        <v>5.209995679046634</v>
      </c>
      <c r="J24" s="156">
        <v>7810267.852</v>
      </c>
      <c r="K24" s="156">
        <v>7790128.833</v>
      </c>
      <c r="L24" s="134">
        <f t="shared" si="4"/>
        <v>-0.25785311568851327</v>
      </c>
      <c r="M24" s="134">
        <f t="shared" si="5"/>
        <v>5.302037188020512</v>
      </c>
    </row>
    <row r="25" spans="1:13" ht="14.25">
      <c r="A25" s="149" t="s">
        <v>12</v>
      </c>
      <c r="B25" s="156">
        <v>107112.77175</v>
      </c>
      <c r="C25" s="156">
        <v>147734.55513</v>
      </c>
      <c r="D25" s="134">
        <f t="shared" si="0"/>
        <v>37.92431352146388</v>
      </c>
      <c r="E25" s="134">
        <f t="shared" si="1"/>
        <v>1.294945871651378</v>
      </c>
      <c r="F25" s="156">
        <v>1074948.526</v>
      </c>
      <c r="G25" s="156">
        <v>1182846.418</v>
      </c>
      <c r="H25" s="134">
        <f t="shared" si="2"/>
        <v>10.037493832518637</v>
      </c>
      <c r="I25" s="134">
        <f t="shared" si="3"/>
        <v>1.0611927893297257</v>
      </c>
      <c r="J25" s="156">
        <v>1513070.0450000002</v>
      </c>
      <c r="K25" s="156">
        <v>1587493.101</v>
      </c>
      <c r="L25" s="134">
        <f t="shared" si="4"/>
        <v>4.918678830893111</v>
      </c>
      <c r="M25" s="134">
        <f t="shared" si="5"/>
        <v>1.0804631910030444</v>
      </c>
    </row>
    <row r="26" spans="1:13" ht="14.25">
      <c r="A26" s="149" t="s">
        <v>13</v>
      </c>
      <c r="B26" s="156">
        <v>135948.61017</v>
      </c>
      <c r="C26" s="156">
        <v>168925.17524</v>
      </c>
      <c r="D26" s="134">
        <f t="shared" si="0"/>
        <v>24.25664008537029</v>
      </c>
      <c r="E26" s="134">
        <f t="shared" si="1"/>
        <v>1.4806891867818872</v>
      </c>
      <c r="F26" s="156">
        <v>1142818.238</v>
      </c>
      <c r="G26" s="156">
        <v>1438857.138</v>
      </c>
      <c r="H26" s="134">
        <f t="shared" si="2"/>
        <v>25.904285577213564</v>
      </c>
      <c r="I26" s="134">
        <f t="shared" si="3"/>
        <v>1.290873266795661</v>
      </c>
      <c r="J26" s="156">
        <v>1556041.753</v>
      </c>
      <c r="K26" s="156">
        <v>1924691.922</v>
      </c>
      <c r="L26" s="134">
        <f t="shared" si="4"/>
        <v>23.69153451629778</v>
      </c>
      <c r="M26" s="134">
        <f t="shared" si="5"/>
        <v>1.309963976808428</v>
      </c>
    </row>
    <row r="27" spans="1:13" ht="15.75">
      <c r="A27" s="150" t="s">
        <v>77</v>
      </c>
      <c r="B27" s="155">
        <v>1221970.95921</v>
      </c>
      <c r="C27" s="155">
        <v>1488784.87271</v>
      </c>
      <c r="D27" s="139">
        <f t="shared" si="0"/>
        <v>21.834718042112417</v>
      </c>
      <c r="E27" s="139">
        <f t="shared" si="1"/>
        <v>13.049728433516261</v>
      </c>
      <c r="F27" s="155">
        <v>11905516.532</v>
      </c>
      <c r="G27" s="155">
        <v>12926210.070999999</v>
      </c>
      <c r="H27" s="139">
        <f t="shared" si="2"/>
        <v>8.573282278484506</v>
      </c>
      <c r="I27" s="139">
        <f t="shared" si="3"/>
        <v>11.596772591914362</v>
      </c>
      <c r="J27" s="155">
        <v>15478199.523</v>
      </c>
      <c r="K27" s="155">
        <v>16786232.144</v>
      </c>
      <c r="L27" s="139">
        <f t="shared" si="4"/>
        <v>8.450806045343425</v>
      </c>
      <c r="M27" s="139">
        <f t="shared" si="5"/>
        <v>11.424872294436586</v>
      </c>
    </row>
    <row r="28" spans="1:13" ht="15">
      <c r="A28" s="149" t="s">
        <v>14</v>
      </c>
      <c r="B28" s="156">
        <v>1221970.95921</v>
      </c>
      <c r="C28" s="156">
        <v>1488784.87271</v>
      </c>
      <c r="D28" s="134">
        <f t="shared" si="0"/>
        <v>21.834718042112417</v>
      </c>
      <c r="E28" s="134">
        <f t="shared" si="1"/>
        <v>13.049728433516261</v>
      </c>
      <c r="F28" s="156">
        <v>11905516.532</v>
      </c>
      <c r="G28" s="158">
        <v>12926210.070999999</v>
      </c>
      <c r="H28" s="134">
        <f t="shared" si="2"/>
        <v>8.573282278484506</v>
      </c>
      <c r="I28" s="134">
        <f t="shared" si="3"/>
        <v>11.596772591914362</v>
      </c>
      <c r="J28" s="156">
        <v>15478199.523</v>
      </c>
      <c r="K28" s="156">
        <v>16786232.144</v>
      </c>
      <c r="L28" s="134">
        <f t="shared" si="4"/>
        <v>8.450806045343425</v>
      </c>
      <c r="M28" s="134">
        <f t="shared" si="5"/>
        <v>11.424872294436586</v>
      </c>
    </row>
    <row r="29" spans="1:13" ht="15.75">
      <c r="A29" s="150" t="s">
        <v>78</v>
      </c>
      <c r="B29" s="155">
        <v>6732663.65639</v>
      </c>
      <c r="C29" s="155">
        <v>6901637.72929</v>
      </c>
      <c r="D29" s="139">
        <f t="shared" si="0"/>
        <v>2.509765547839687</v>
      </c>
      <c r="E29" s="139">
        <f t="shared" si="1"/>
        <v>60.495307122379636</v>
      </c>
      <c r="F29" s="155">
        <v>63195564.433000006</v>
      </c>
      <c r="G29" s="155">
        <v>63580864.653000005</v>
      </c>
      <c r="H29" s="139">
        <f t="shared" si="2"/>
        <v>0.6096950370757341</v>
      </c>
      <c r="I29" s="139">
        <f t="shared" si="3"/>
        <v>57.04168696997554</v>
      </c>
      <c r="J29" s="155">
        <v>83083571.297</v>
      </c>
      <c r="K29" s="155">
        <v>85019518.506</v>
      </c>
      <c r="L29" s="139">
        <f t="shared" si="4"/>
        <v>2.3301203580663783</v>
      </c>
      <c r="M29" s="139">
        <f t="shared" si="5"/>
        <v>57.86510833002679</v>
      </c>
    </row>
    <row r="30" spans="1:13" ht="14.25">
      <c r="A30" s="149" t="s">
        <v>15</v>
      </c>
      <c r="B30" s="156">
        <v>1102805.12779</v>
      </c>
      <c r="C30" s="156">
        <v>1373867.43118</v>
      </c>
      <c r="D30" s="134">
        <f t="shared" si="0"/>
        <v>24.579347389615748</v>
      </c>
      <c r="E30" s="134">
        <f t="shared" si="1"/>
        <v>12.042436223788727</v>
      </c>
      <c r="F30" s="156">
        <v>12355844.088</v>
      </c>
      <c r="G30" s="156">
        <v>12018977.28</v>
      </c>
      <c r="H30" s="134">
        <f t="shared" si="2"/>
        <v>-2.726376325249728</v>
      </c>
      <c r="I30" s="134">
        <f t="shared" si="3"/>
        <v>10.782847063289495</v>
      </c>
      <c r="J30" s="156">
        <v>16357804.052</v>
      </c>
      <c r="K30" s="156">
        <v>15816870.764999999</v>
      </c>
      <c r="L30" s="134">
        <f t="shared" si="4"/>
        <v>-3.306882056298155</v>
      </c>
      <c r="M30" s="134">
        <f t="shared" si="5"/>
        <v>10.76511554454602</v>
      </c>
    </row>
    <row r="31" spans="1:13" ht="14.25">
      <c r="A31" s="149" t="s">
        <v>119</v>
      </c>
      <c r="B31" s="156">
        <v>1636396.17648</v>
      </c>
      <c r="C31" s="156">
        <v>1503171.38832</v>
      </c>
      <c r="D31" s="134">
        <f t="shared" si="0"/>
        <v>-8.141352936094952</v>
      </c>
      <c r="E31" s="134">
        <f t="shared" si="1"/>
        <v>13.175831354936534</v>
      </c>
      <c r="F31" s="156">
        <v>15018197.056000002</v>
      </c>
      <c r="G31" s="156">
        <v>14048825.589000002</v>
      </c>
      <c r="H31" s="134">
        <f t="shared" si="2"/>
        <v>-6.454646076259342</v>
      </c>
      <c r="I31" s="134">
        <f t="shared" si="3"/>
        <v>12.603929121082006</v>
      </c>
      <c r="J31" s="156">
        <v>19677352.695</v>
      </c>
      <c r="K31" s="156">
        <v>19151692.544</v>
      </c>
      <c r="L31" s="134">
        <f t="shared" si="4"/>
        <v>-2.6713967023296297</v>
      </c>
      <c r="M31" s="134">
        <f t="shared" si="5"/>
        <v>13.034827569432982</v>
      </c>
    </row>
    <row r="32" spans="1:13" ht="14.25">
      <c r="A32" s="149" t="s">
        <v>120</v>
      </c>
      <c r="B32" s="156">
        <v>82931.33887</v>
      </c>
      <c r="C32" s="156">
        <v>16922.18471</v>
      </c>
      <c r="D32" s="134">
        <f t="shared" si="0"/>
        <v>-79.59494572187413</v>
      </c>
      <c r="E32" s="134">
        <f t="shared" si="1"/>
        <v>0.14832896210540458</v>
      </c>
      <c r="F32" s="156">
        <v>1133182.95</v>
      </c>
      <c r="G32" s="156">
        <v>605193.8670000001</v>
      </c>
      <c r="H32" s="134">
        <f t="shared" si="2"/>
        <v>-46.59345456971444</v>
      </c>
      <c r="I32" s="134">
        <f t="shared" si="3"/>
        <v>0.5429507652336426</v>
      </c>
      <c r="J32" s="156">
        <v>1330380.629</v>
      </c>
      <c r="K32" s="156">
        <v>793689.1730000001</v>
      </c>
      <c r="L32" s="134">
        <f t="shared" si="4"/>
        <v>-40.34119591799919</v>
      </c>
      <c r="M32" s="134">
        <f t="shared" si="5"/>
        <v>0.5401925438189022</v>
      </c>
    </row>
    <row r="33" spans="1:13" ht="14.25">
      <c r="A33" s="149" t="s">
        <v>140</v>
      </c>
      <c r="B33" s="156">
        <v>1003802.25219</v>
      </c>
      <c r="C33" s="156">
        <v>983597.58766</v>
      </c>
      <c r="D33" s="134">
        <f t="shared" si="0"/>
        <v>-2.012813229490117</v>
      </c>
      <c r="E33" s="134">
        <f t="shared" si="1"/>
        <v>8.621582367007946</v>
      </c>
      <c r="F33" s="156">
        <v>7959136.863</v>
      </c>
      <c r="G33" s="156">
        <v>8774784.138</v>
      </c>
      <c r="H33" s="134">
        <f t="shared" si="2"/>
        <v>10.24793629057614</v>
      </c>
      <c r="I33" s="134">
        <f t="shared" si="3"/>
        <v>7.872313356551462</v>
      </c>
      <c r="J33" s="156">
        <v>10708091.404</v>
      </c>
      <c r="K33" s="156">
        <v>12000229.601</v>
      </c>
      <c r="L33" s="134">
        <f t="shared" si="4"/>
        <v>12.06693282910644</v>
      </c>
      <c r="M33" s="134">
        <f t="shared" si="5"/>
        <v>8.167472576289105</v>
      </c>
    </row>
    <row r="34" spans="1:13" ht="14.25">
      <c r="A34" s="149" t="s">
        <v>31</v>
      </c>
      <c r="B34" s="156">
        <v>368509.76115</v>
      </c>
      <c r="C34" s="156">
        <v>419136.33049</v>
      </c>
      <c r="D34" s="134">
        <f t="shared" si="0"/>
        <v>13.738189507385332</v>
      </c>
      <c r="E34" s="134">
        <f t="shared" si="1"/>
        <v>3.6738788724786073</v>
      </c>
      <c r="F34" s="156">
        <v>3578875.672</v>
      </c>
      <c r="G34" s="156">
        <v>3939192.8730000006</v>
      </c>
      <c r="H34" s="134">
        <f t="shared" si="2"/>
        <v>10.067888186756795</v>
      </c>
      <c r="I34" s="134">
        <f t="shared" si="3"/>
        <v>3.534053964228724</v>
      </c>
      <c r="J34" s="156">
        <v>4785619.111</v>
      </c>
      <c r="K34" s="156">
        <v>5259652.285</v>
      </c>
      <c r="L34" s="134">
        <f t="shared" si="4"/>
        <v>9.905367790562567</v>
      </c>
      <c r="M34" s="134">
        <f t="shared" si="5"/>
        <v>3.579770323308986</v>
      </c>
    </row>
    <row r="35" spans="1:13" ht="14.25">
      <c r="A35" s="149" t="s">
        <v>16</v>
      </c>
      <c r="B35" s="156">
        <v>512398.5822</v>
      </c>
      <c r="C35" s="156">
        <v>518470.83976</v>
      </c>
      <c r="D35" s="134">
        <f t="shared" si="0"/>
        <v>1.1850652540700957</v>
      </c>
      <c r="E35" s="134">
        <f t="shared" si="1"/>
        <v>4.544581143714411</v>
      </c>
      <c r="F35" s="156">
        <v>4733308.937000001</v>
      </c>
      <c r="G35" s="156">
        <v>4732650.308999999</v>
      </c>
      <c r="H35" s="134">
        <f t="shared" si="2"/>
        <v>-0.013914747775133931</v>
      </c>
      <c r="I35" s="134">
        <f t="shared" si="3"/>
        <v>4.24590572867584</v>
      </c>
      <c r="J35" s="156">
        <v>6178487.661</v>
      </c>
      <c r="K35" s="156">
        <v>6282635.026</v>
      </c>
      <c r="L35" s="134">
        <f t="shared" si="4"/>
        <v>1.6856449460504845</v>
      </c>
      <c r="M35" s="134">
        <f t="shared" si="5"/>
        <v>4.276022291891179</v>
      </c>
    </row>
    <row r="36" spans="1:13" ht="14.25">
      <c r="A36" s="149" t="s">
        <v>141</v>
      </c>
      <c r="B36" s="156">
        <v>1271758.55941</v>
      </c>
      <c r="C36" s="156">
        <v>1223221.38306</v>
      </c>
      <c r="D36" s="134">
        <f t="shared" si="0"/>
        <v>-3.816540175087767</v>
      </c>
      <c r="E36" s="134">
        <f t="shared" si="1"/>
        <v>10.721970081511259</v>
      </c>
      <c r="F36" s="156">
        <v>11460918.425999999</v>
      </c>
      <c r="G36" s="156">
        <v>11824219.556999998</v>
      </c>
      <c r="H36" s="134">
        <f t="shared" si="2"/>
        <v>3.169912894378707</v>
      </c>
      <c r="I36" s="134">
        <f t="shared" si="3"/>
        <v>10.60811982214577</v>
      </c>
      <c r="J36" s="156">
        <v>14861719.009</v>
      </c>
      <c r="K36" s="156">
        <v>15658733.795</v>
      </c>
      <c r="L36" s="134">
        <f t="shared" si="4"/>
        <v>5.362870779062247</v>
      </c>
      <c r="M36" s="134">
        <f t="shared" si="5"/>
        <v>10.657485990052763</v>
      </c>
    </row>
    <row r="37" spans="1:13" ht="14.25">
      <c r="A37" s="147" t="s">
        <v>151</v>
      </c>
      <c r="B37" s="156">
        <v>271518.38938</v>
      </c>
      <c r="C37" s="156">
        <v>250721.22699</v>
      </c>
      <c r="D37" s="134">
        <f t="shared" si="0"/>
        <v>-7.659577842034712</v>
      </c>
      <c r="E37" s="134">
        <f t="shared" si="1"/>
        <v>2.1976606457465055</v>
      </c>
      <c r="F37" s="156">
        <v>2412681.609</v>
      </c>
      <c r="G37" s="156">
        <v>2343941.176</v>
      </c>
      <c r="H37" s="134">
        <f t="shared" si="2"/>
        <v>-2.8491298952824318</v>
      </c>
      <c r="I37" s="134">
        <f t="shared" si="3"/>
        <v>2.10287103780555</v>
      </c>
      <c r="J37" s="156">
        <v>3231082.562</v>
      </c>
      <c r="K37" s="156">
        <v>3092504.8219999997</v>
      </c>
      <c r="L37" s="134">
        <f t="shared" si="4"/>
        <v>-4.2888950480492305</v>
      </c>
      <c r="M37" s="134">
        <f t="shared" si="5"/>
        <v>2.104788755343651</v>
      </c>
    </row>
    <row r="38" spans="1:13" ht="14.25">
      <c r="A38" s="149" t="s">
        <v>150</v>
      </c>
      <c r="B38" s="156">
        <v>114498.1749</v>
      </c>
      <c r="C38" s="156">
        <v>180490.12713</v>
      </c>
      <c r="D38" s="134">
        <f t="shared" si="0"/>
        <v>57.635811477026444</v>
      </c>
      <c r="E38" s="134">
        <f t="shared" si="1"/>
        <v>1.5820600995830534</v>
      </c>
      <c r="F38" s="156">
        <v>1034423.0750000001</v>
      </c>
      <c r="G38" s="156">
        <v>1488605.56</v>
      </c>
      <c r="H38" s="134">
        <f t="shared" si="2"/>
        <v>43.90684005188109</v>
      </c>
      <c r="I38" s="134">
        <f t="shared" si="3"/>
        <v>1.335505152984399</v>
      </c>
      <c r="J38" s="156">
        <v>1410640.6439999999</v>
      </c>
      <c r="K38" s="156">
        <v>1918473.587</v>
      </c>
      <c r="L38" s="134">
        <f t="shared" si="4"/>
        <v>36.000163837615915</v>
      </c>
      <c r="M38" s="134">
        <f t="shared" si="5"/>
        <v>1.3057317177374475</v>
      </c>
    </row>
    <row r="39" spans="1:13" ht="14.25">
      <c r="A39" s="149" t="s">
        <v>157</v>
      </c>
      <c r="B39" s="156">
        <v>63903.7985</v>
      </c>
      <c r="C39" s="156">
        <v>94700.62478</v>
      </c>
      <c r="D39" s="134">
        <f>(C39-B39)/B39*100</f>
        <v>48.19248151578971</v>
      </c>
      <c r="E39" s="134">
        <f t="shared" si="1"/>
        <v>0.8300846270783174</v>
      </c>
      <c r="F39" s="156">
        <v>575514.503</v>
      </c>
      <c r="G39" s="156">
        <v>926250.8499999999</v>
      </c>
      <c r="H39" s="134">
        <f t="shared" si="2"/>
        <v>60.9430944262407</v>
      </c>
      <c r="I39" s="134">
        <f t="shared" si="3"/>
        <v>0.8309876144296945</v>
      </c>
      <c r="J39" s="156">
        <v>779499.987</v>
      </c>
      <c r="K39" s="156">
        <v>1234580.183</v>
      </c>
      <c r="L39" s="134">
        <f aca="true" t="shared" si="6" ref="L39:L45">(K39-J39)/J39*100</f>
        <v>58.38103958813793</v>
      </c>
      <c r="M39" s="134">
        <f>K39/K$45*100</f>
        <v>0.8402672384736888</v>
      </c>
    </row>
    <row r="40" spans="1:13" ht="14.25">
      <c r="A40" s="149" t="s">
        <v>158</v>
      </c>
      <c r="B40" s="156">
        <v>300064.23976</v>
      </c>
      <c r="C40" s="156">
        <v>331055.42643</v>
      </c>
      <c r="D40" s="134">
        <f>(C40-B40)/B40*100</f>
        <v>10.328183956471323</v>
      </c>
      <c r="E40" s="134">
        <f t="shared" si="1"/>
        <v>2.901818449759967</v>
      </c>
      <c r="F40" s="156">
        <v>2875080.057</v>
      </c>
      <c r="G40" s="156">
        <v>2815719.859</v>
      </c>
      <c r="H40" s="134">
        <f t="shared" si="2"/>
        <v>-2.0646450472039795</v>
      </c>
      <c r="I40" s="134">
        <f t="shared" si="3"/>
        <v>2.5261281309838757</v>
      </c>
      <c r="J40" s="156">
        <v>3692217.1939999997</v>
      </c>
      <c r="K40" s="156">
        <v>3732858.58</v>
      </c>
      <c r="L40" s="134">
        <f t="shared" si="6"/>
        <v>1.1007311830421105</v>
      </c>
      <c r="M40" s="134">
        <f>K40/K$45*100</f>
        <v>2.5406197295404143</v>
      </c>
    </row>
    <row r="41" spans="1:13" ht="14.25">
      <c r="A41" s="149" t="s">
        <v>79</v>
      </c>
      <c r="B41" s="156">
        <v>4077.25576</v>
      </c>
      <c r="C41" s="156">
        <v>6283.17878</v>
      </c>
      <c r="D41" s="134">
        <f t="shared" si="0"/>
        <v>54.10313087644029</v>
      </c>
      <c r="E41" s="134">
        <f t="shared" si="1"/>
        <v>0.05507429466890047</v>
      </c>
      <c r="F41" s="156">
        <v>58401.19699999999</v>
      </c>
      <c r="G41" s="156">
        <v>62503.592000000004</v>
      </c>
      <c r="H41" s="134">
        <f t="shared" si="2"/>
        <v>7.0245049943069</v>
      </c>
      <c r="I41" s="134">
        <f t="shared" si="3"/>
        <v>0.05607520987361787</v>
      </c>
      <c r="J41" s="156">
        <v>70676.35199999998</v>
      </c>
      <c r="K41" s="156">
        <v>77596.14600000001</v>
      </c>
      <c r="L41" s="134">
        <f t="shared" si="6"/>
        <v>9.790819424296297</v>
      </c>
      <c r="M41" s="134">
        <f t="shared" si="5"/>
        <v>0.05281268905287554</v>
      </c>
    </row>
    <row r="42" spans="1:13" ht="15.75">
      <c r="A42" s="146" t="s">
        <v>17</v>
      </c>
      <c r="B42" s="155">
        <v>320952.1709</v>
      </c>
      <c r="C42" s="155">
        <v>365129.52739</v>
      </c>
      <c r="D42" s="140">
        <f t="shared" si="0"/>
        <v>13.764467261934938</v>
      </c>
      <c r="E42" s="140">
        <f t="shared" si="1"/>
        <v>3.2004900525515882</v>
      </c>
      <c r="F42" s="155">
        <v>2861853.537</v>
      </c>
      <c r="G42" s="155">
        <v>3013270.079</v>
      </c>
      <c r="H42" s="139">
        <f t="shared" si="2"/>
        <v>5.290855735361132</v>
      </c>
      <c r="I42" s="139">
        <f t="shared" si="3"/>
        <v>2.703360665828903</v>
      </c>
      <c r="J42" s="155">
        <v>3821427.105</v>
      </c>
      <c r="K42" s="155">
        <v>4014435.489</v>
      </c>
      <c r="L42" s="140">
        <f t="shared" si="6"/>
        <v>5.050688622254907</v>
      </c>
      <c r="M42" s="140">
        <f t="shared" si="5"/>
        <v>2.7322637029342327</v>
      </c>
    </row>
    <row r="43" spans="1:13" ht="14.25">
      <c r="A43" s="149" t="s">
        <v>82</v>
      </c>
      <c r="B43" s="156">
        <v>320952.1709</v>
      </c>
      <c r="C43" s="156">
        <v>365129.52739</v>
      </c>
      <c r="D43" s="134">
        <f t="shared" si="0"/>
        <v>13.764467261934938</v>
      </c>
      <c r="E43" s="134">
        <f t="shared" si="1"/>
        <v>3.2004900525515882</v>
      </c>
      <c r="F43" s="156">
        <v>2861853.537</v>
      </c>
      <c r="G43" s="156">
        <v>3013270.079</v>
      </c>
      <c r="H43" s="134">
        <f t="shared" si="2"/>
        <v>5.290855735361132</v>
      </c>
      <c r="I43" s="134">
        <f t="shared" si="3"/>
        <v>2.703360665828903</v>
      </c>
      <c r="J43" s="156">
        <v>3821427.105</v>
      </c>
      <c r="K43" s="156">
        <v>4014435.489</v>
      </c>
      <c r="L43" s="134">
        <f t="shared" si="6"/>
        <v>5.050688622254907</v>
      </c>
      <c r="M43" s="134">
        <f t="shared" si="5"/>
        <v>2.7322637029342327</v>
      </c>
    </row>
    <row r="44" spans="1:13" ht="15.75">
      <c r="A44" s="145" t="s">
        <v>123</v>
      </c>
      <c r="B44" s="156"/>
      <c r="C44" s="156"/>
      <c r="D44" s="138"/>
      <c r="E44" s="138"/>
      <c r="F44" s="156">
        <f>(F45-F46)</f>
        <v>760932.4270000011</v>
      </c>
      <c r="G44" s="156">
        <f>(G45-G46)</f>
        <v>9854798.289000005</v>
      </c>
      <c r="H44" s="134">
        <f t="shared" si="2"/>
        <v>1195.0950622321147</v>
      </c>
      <c r="I44" s="134">
        <f t="shared" si="3"/>
        <v>8.841249992765944</v>
      </c>
      <c r="J44" s="155">
        <f>J45-J46</f>
        <v>1205512.026000008</v>
      </c>
      <c r="K44" s="156">
        <f>K45-K46</f>
        <v>10811485.898999989</v>
      </c>
      <c r="L44" s="137">
        <f t="shared" si="6"/>
        <v>796.8376644796672</v>
      </c>
      <c r="M44" s="137">
        <f t="shared" si="5"/>
        <v>7.358402091045023</v>
      </c>
    </row>
    <row r="45" spans="1:13" s="82" customFormat="1" ht="22.5" customHeight="1" thickBot="1">
      <c r="A45" s="144" t="s">
        <v>126</v>
      </c>
      <c r="B45" s="157">
        <v>10622686.70464</v>
      </c>
      <c r="C45" s="157">
        <v>11408550.60927</v>
      </c>
      <c r="D45" s="136">
        <f>(C45-B45)/B45*100</f>
        <v>7.3979768629224045</v>
      </c>
      <c r="E45" s="135">
        <f>C45/C$45*100</f>
        <v>100</v>
      </c>
      <c r="F45" s="157">
        <v>99443638.51</v>
      </c>
      <c r="G45" s="157">
        <v>111463857.453</v>
      </c>
      <c r="H45" s="136">
        <f t="shared" si="2"/>
        <v>12.087468965439395</v>
      </c>
      <c r="I45" s="135">
        <f t="shared" si="3"/>
        <v>100</v>
      </c>
      <c r="J45" s="157">
        <v>131612146.197</v>
      </c>
      <c r="K45" s="157">
        <v>146927087.773</v>
      </c>
      <c r="L45" s="136">
        <f t="shared" si="6"/>
        <v>11.636419599963258</v>
      </c>
      <c r="M45" s="135">
        <f t="shared" si="5"/>
        <v>100</v>
      </c>
    </row>
    <row r="46" spans="6:11" ht="20.25" customHeight="1" hidden="1">
      <c r="F46" s="157">
        <v>98682706.083</v>
      </c>
      <c r="G46" s="157">
        <v>101609059.16399999</v>
      </c>
      <c r="J46" s="152">
        <v>130406634.17099999</v>
      </c>
      <c r="K46" s="152">
        <v>136115601.874</v>
      </c>
    </row>
    <row r="47" ht="19.5" customHeight="1"/>
    <row r="48" ht="24" customHeight="1">
      <c r="A48" s="130" t="s">
        <v>127</v>
      </c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3937007874015748" footer="0.35433070866141736"/>
  <pageSetup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6" t="s">
        <v>68</v>
      </c>
    </row>
    <row r="14" ht="12.75" customHeight="1"/>
    <row r="16" ht="12.75" customHeight="1"/>
    <row r="21" ht="15">
      <c r="C21" s="36" t="s">
        <v>168</v>
      </c>
    </row>
    <row r="34" ht="12.75" customHeight="1"/>
    <row r="50" ht="12.75" customHeight="1"/>
    <row r="51" ht="12.75">
      <c r="B51" s="14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6" t="s">
        <v>10</v>
      </c>
    </row>
    <row r="2" ht="15">
      <c r="B2" s="36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4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I212" sqref="I212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6" t="s">
        <v>71</v>
      </c>
    </row>
    <row r="10" ht="12.75" customHeight="1"/>
    <row r="13" ht="12.75" customHeight="1"/>
    <row r="18" ht="15">
      <c r="B18" s="36" t="s">
        <v>70</v>
      </c>
    </row>
    <row r="19" ht="15">
      <c r="B19" s="36"/>
    </row>
    <row r="20" ht="15">
      <c r="B20" s="36"/>
    </row>
    <row r="21" ht="15">
      <c r="B21" s="36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4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5"/>
  <sheetViews>
    <sheetView zoomScalePageLayoutView="0" workbookViewId="0" topLeftCell="A58">
      <selection activeCell="C71" sqref="C71:K71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5" bestFit="1" customWidth="1"/>
    <col min="5" max="6" width="11.28125" style="26" bestFit="1" customWidth="1"/>
    <col min="7" max="7" width="10.140625" style="26" bestFit="1" customWidth="1"/>
    <col min="8" max="8" width="11.421875" style="26" bestFit="1" customWidth="1"/>
    <col min="9" max="9" width="11.00390625" style="26" bestFit="1" customWidth="1"/>
    <col min="10" max="10" width="12.57421875" style="26" bestFit="1" customWidth="1"/>
    <col min="11" max="14" width="10.140625" style="26" bestFit="1" customWidth="1"/>
    <col min="15" max="15" width="12.421875" style="25" bestFit="1" customWidth="1"/>
  </cols>
  <sheetData>
    <row r="1" spans="2:15" ht="16.5" thickBot="1">
      <c r="B1" s="16" t="s">
        <v>115</v>
      </c>
      <c r="C1" s="17" t="s">
        <v>20</v>
      </c>
      <c r="D1" s="17" t="s">
        <v>21</v>
      </c>
      <c r="E1" s="17" t="s">
        <v>22</v>
      </c>
      <c r="F1" s="17" t="s">
        <v>23</v>
      </c>
      <c r="G1" s="17" t="s">
        <v>24</v>
      </c>
      <c r="H1" s="17" t="s">
        <v>25</v>
      </c>
      <c r="I1" s="17" t="s">
        <v>26</v>
      </c>
      <c r="J1" s="17" t="s">
        <v>27</v>
      </c>
      <c r="K1" s="17" t="s">
        <v>28</v>
      </c>
      <c r="L1" s="17" t="s">
        <v>0</v>
      </c>
      <c r="M1" s="17" t="s">
        <v>29</v>
      </c>
      <c r="N1" s="17" t="s">
        <v>30</v>
      </c>
      <c r="O1" s="18" t="s">
        <v>19</v>
      </c>
    </row>
    <row r="2" spans="1:15" s="53" customFormat="1" ht="16.5" thickBot="1" thickTop="1">
      <c r="A2" s="19">
        <v>2012</v>
      </c>
      <c r="B2" s="20" t="s">
        <v>2</v>
      </c>
      <c r="C2" s="69">
        <v>1507637.661</v>
      </c>
      <c r="D2" s="69">
        <v>1535053.386</v>
      </c>
      <c r="E2" s="69">
        <v>1657376.859</v>
      </c>
      <c r="F2" s="69">
        <v>1492003.654</v>
      </c>
      <c r="G2" s="69">
        <v>1537718.248</v>
      </c>
      <c r="H2" s="69">
        <v>1522561.822</v>
      </c>
      <c r="I2" s="69">
        <v>1419154.971</v>
      </c>
      <c r="J2" s="69">
        <v>1349912.953</v>
      </c>
      <c r="K2" s="69">
        <v>1638179.058</v>
      </c>
      <c r="L2" s="69"/>
      <c r="M2" s="69"/>
      <c r="N2" s="69"/>
      <c r="O2" s="70">
        <f>SUM(C2:N2)</f>
        <v>13659598.612</v>
      </c>
    </row>
    <row r="3" spans="1:15" ht="16.5" thickBot="1" thickTop="1">
      <c r="A3" s="52">
        <v>2011</v>
      </c>
      <c r="B3" s="20" t="s">
        <v>2</v>
      </c>
      <c r="C3" s="69">
        <v>1392157.215</v>
      </c>
      <c r="D3" s="69">
        <v>1347938.855</v>
      </c>
      <c r="E3" s="69">
        <v>1477195.374</v>
      </c>
      <c r="F3" s="69">
        <v>1323502.034</v>
      </c>
      <c r="G3" s="69">
        <v>1378860.87</v>
      </c>
      <c r="H3" s="69">
        <v>1365499.948</v>
      </c>
      <c r="I3" s="69">
        <v>1360818.793</v>
      </c>
      <c r="J3" s="69">
        <v>1418143.461</v>
      </c>
      <c r="K3" s="69">
        <v>1477816.106</v>
      </c>
      <c r="L3" s="69">
        <v>1766862.824</v>
      </c>
      <c r="M3" s="69">
        <v>1705800.37</v>
      </c>
      <c r="N3" s="69">
        <v>1872627.818</v>
      </c>
      <c r="O3" s="70">
        <f>SUM(C3:N3)</f>
        <v>17887223.668</v>
      </c>
    </row>
    <row r="4" spans="1:15" s="53" customFormat="1" ht="15.75" thickTop="1">
      <c r="A4" s="19">
        <v>2012</v>
      </c>
      <c r="B4" s="22" t="s">
        <v>46</v>
      </c>
      <c r="C4" s="23">
        <v>470043.499</v>
      </c>
      <c r="D4" s="23">
        <v>497262.739</v>
      </c>
      <c r="E4" s="23">
        <v>525678.49</v>
      </c>
      <c r="F4" s="23">
        <v>479461.133</v>
      </c>
      <c r="G4" s="23">
        <v>475179.634</v>
      </c>
      <c r="H4" s="23">
        <v>466191.585</v>
      </c>
      <c r="I4" s="23">
        <v>452145.524</v>
      </c>
      <c r="J4" s="23">
        <v>437639.636</v>
      </c>
      <c r="K4" s="23">
        <v>502892.26</v>
      </c>
      <c r="L4" s="23"/>
      <c r="M4" s="23"/>
      <c r="N4" s="23"/>
      <c r="O4" s="70">
        <f>SUM(C4:N4)</f>
        <v>4306494.5</v>
      </c>
    </row>
    <row r="5" spans="1:15" ht="15">
      <c r="A5" s="52">
        <v>2011</v>
      </c>
      <c r="B5" s="22" t="s">
        <v>46</v>
      </c>
      <c r="C5" s="23">
        <v>387943.706</v>
      </c>
      <c r="D5" s="23">
        <v>381463.528</v>
      </c>
      <c r="E5" s="23">
        <v>438873.956</v>
      </c>
      <c r="F5" s="23">
        <v>379596.218</v>
      </c>
      <c r="G5" s="23">
        <v>461757.034</v>
      </c>
      <c r="H5" s="23">
        <v>475282.803</v>
      </c>
      <c r="I5" s="23">
        <v>454903.536</v>
      </c>
      <c r="J5" s="23">
        <v>488914.711</v>
      </c>
      <c r="K5" s="23">
        <v>454248.394</v>
      </c>
      <c r="L5" s="23">
        <v>476037.81</v>
      </c>
      <c r="M5" s="23">
        <v>490212.962</v>
      </c>
      <c r="N5" s="23">
        <v>569793.57</v>
      </c>
      <c r="O5" s="129">
        <f>SUM(C5:N5)</f>
        <v>5459028.228</v>
      </c>
    </row>
    <row r="6" spans="1:15" s="53" customFormat="1" ht="15">
      <c r="A6" s="19">
        <v>2012</v>
      </c>
      <c r="B6" s="22" t="s">
        <v>47</v>
      </c>
      <c r="C6" s="23">
        <v>193601.751</v>
      </c>
      <c r="D6" s="23">
        <v>178731.723</v>
      </c>
      <c r="E6" s="23">
        <v>193222.61</v>
      </c>
      <c r="F6" s="23">
        <v>159340.224</v>
      </c>
      <c r="G6" s="23">
        <v>186026.912</v>
      </c>
      <c r="H6" s="23">
        <v>183574.89</v>
      </c>
      <c r="I6" s="23">
        <v>121516.154</v>
      </c>
      <c r="J6" s="23">
        <v>83948.417</v>
      </c>
      <c r="K6" s="23">
        <v>115484.754</v>
      </c>
      <c r="L6" s="23"/>
      <c r="M6" s="23"/>
      <c r="N6" s="23"/>
      <c r="O6" s="129">
        <f>SUM(C6:N6)</f>
        <v>1415447.4349999998</v>
      </c>
    </row>
    <row r="7" spans="1:15" ht="15">
      <c r="A7" s="52">
        <v>2011</v>
      </c>
      <c r="B7" s="22" t="s">
        <v>47</v>
      </c>
      <c r="C7" s="23">
        <v>248442.981</v>
      </c>
      <c r="D7" s="23">
        <v>234851.854</v>
      </c>
      <c r="E7" s="23">
        <v>216565.357</v>
      </c>
      <c r="F7" s="23">
        <v>185956.119</v>
      </c>
      <c r="G7" s="23">
        <v>173109.126</v>
      </c>
      <c r="H7" s="23">
        <v>138120.778</v>
      </c>
      <c r="I7" s="23">
        <v>131846.907</v>
      </c>
      <c r="J7" s="23">
        <v>67640.8</v>
      </c>
      <c r="K7" s="23">
        <v>118779.435</v>
      </c>
      <c r="L7" s="23">
        <v>202363.91</v>
      </c>
      <c r="M7" s="23">
        <v>278984.189</v>
      </c>
      <c r="N7" s="23">
        <v>342646.411</v>
      </c>
      <c r="O7" s="129">
        <f aca="true" t="shared" si="0" ref="O7:O61">SUM(C7:N7)</f>
        <v>2339307.867</v>
      </c>
    </row>
    <row r="8" spans="1:15" s="53" customFormat="1" ht="15">
      <c r="A8" s="19">
        <v>2012</v>
      </c>
      <c r="B8" s="22" t="s">
        <v>48</v>
      </c>
      <c r="C8" s="23">
        <v>92685.187</v>
      </c>
      <c r="D8" s="23">
        <v>90908.092</v>
      </c>
      <c r="E8" s="23">
        <v>102393.587</v>
      </c>
      <c r="F8" s="23">
        <v>88732.481</v>
      </c>
      <c r="G8" s="23">
        <v>96531.849</v>
      </c>
      <c r="H8" s="23">
        <v>96058.839</v>
      </c>
      <c r="I8" s="23">
        <v>107404.445</v>
      </c>
      <c r="J8" s="23">
        <v>120125.71</v>
      </c>
      <c r="K8" s="23">
        <v>113858.208</v>
      </c>
      <c r="L8" s="23"/>
      <c r="M8" s="23"/>
      <c r="N8" s="23"/>
      <c r="O8" s="129">
        <f t="shared" si="0"/>
        <v>908698.3979999999</v>
      </c>
    </row>
    <row r="9" spans="1:15" ht="15">
      <c r="A9" s="52">
        <v>2011</v>
      </c>
      <c r="B9" s="22" t="s">
        <v>48</v>
      </c>
      <c r="C9" s="23">
        <v>86819.777</v>
      </c>
      <c r="D9" s="23">
        <v>82730.777</v>
      </c>
      <c r="E9" s="23">
        <v>94665.038</v>
      </c>
      <c r="F9" s="23">
        <v>83318.818</v>
      </c>
      <c r="G9" s="23">
        <v>84775.491</v>
      </c>
      <c r="H9" s="23">
        <v>87594.397</v>
      </c>
      <c r="I9" s="23">
        <v>86109.084</v>
      </c>
      <c r="J9" s="23">
        <v>101545.315</v>
      </c>
      <c r="K9" s="23">
        <v>115380.083</v>
      </c>
      <c r="L9" s="23">
        <v>123852.494</v>
      </c>
      <c r="M9" s="23">
        <v>138694.662</v>
      </c>
      <c r="N9" s="23">
        <v>119269.227</v>
      </c>
      <c r="O9" s="129">
        <f t="shared" si="0"/>
        <v>1204755.163</v>
      </c>
    </row>
    <row r="10" spans="1:15" s="53" customFormat="1" ht="15">
      <c r="A10" s="19">
        <v>2012</v>
      </c>
      <c r="B10" s="22" t="s">
        <v>49</v>
      </c>
      <c r="C10" s="23">
        <v>105531.583</v>
      </c>
      <c r="D10" s="23">
        <v>96523.844</v>
      </c>
      <c r="E10" s="23">
        <v>106472.526</v>
      </c>
      <c r="F10" s="23">
        <v>95619.093</v>
      </c>
      <c r="G10" s="23">
        <v>97504.168</v>
      </c>
      <c r="H10" s="23">
        <v>86874.257</v>
      </c>
      <c r="I10" s="23">
        <v>76251.142</v>
      </c>
      <c r="J10" s="23">
        <v>86315.62</v>
      </c>
      <c r="K10" s="23">
        <v>164629.666</v>
      </c>
      <c r="L10" s="23"/>
      <c r="M10" s="23"/>
      <c r="N10" s="23"/>
      <c r="O10" s="129">
        <f t="shared" si="0"/>
        <v>915721.899</v>
      </c>
    </row>
    <row r="11" spans="1:15" ht="15">
      <c r="A11" s="52">
        <v>2011</v>
      </c>
      <c r="B11" s="22" t="s">
        <v>49</v>
      </c>
      <c r="C11" s="23">
        <v>98866.04</v>
      </c>
      <c r="D11" s="23">
        <v>102110.243</v>
      </c>
      <c r="E11" s="23">
        <v>112587.176</v>
      </c>
      <c r="F11" s="23">
        <v>93120.502</v>
      </c>
      <c r="G11" s="23">
        <v>86976.696</v>
      </c>
      <c r="H11" s="23">
        <v>89708.7</v>
      </c>
      <c r="I11" s="23">
        <v>84957.519</v>
      </c>
      <c r="J11" s="23">
        <v>106909.949</v>
      </c>
      <c r="K11" s="23">
        <v>153376.439</v>
      </c>
      <c r="L11" s="23">
        <v>191354.938</v>
      </c>
      <c r="M11" s="23">
        <v>130693.983</v>
      </c>
      <c r="N11" s="23">
        <v>121932.511</v>
      </c>
      <c r="O11" s="129">
        <f t="shared" si="0"/>
        <v>1372594.696</v>
      </c>
    </row>
    <row r="12" spans="1:15" s="53" customFormat="1" ht="15">
      <c r="A12" s="19">
        <v>2012</v>
      </c>
      <c r="B12" s="22" t="s">
        <v>50</v>
      </c>
      <c r="C12" s="23">
        <v>119913.17</v>
      </c>
      <c r="D12" s="23">
        <v>143650.551</v>
      </c>
      <c r="E12" s="23">
        <v>136152.068</v>
      </c>
      <c r="F12" s="23">
        <v>132709.54</v>
      </c>
      <c r="G12" s="23">
        <v>129480.432</v>
      </c>
      <c r="H12" s="23">
        <v>129543.509</v>
      </c>
      <c r="I12" s="23">
        <v>153178.719</v>
      </c>
      <c r="J12" s="23">
        <v>108640.081</v>
      </c>
      <c r="K12" s="23">
        <v>191743.981</v>
      </c>
      <c r="L12" s="23"/>
      <c r="M12" s="23"/>
      <c r="N12" s="23"/>
      <c r="O12" s="129">
        <f t="shared" si="0"/>
        <v>1245012.051</v>
      </c>
    </row>
    <row r="13" spans="1:15" ht="15">
      <c r="A13" s="52">
        <v>2011</v>
      </c>
      <c r="B13" s="22" t="s">
        <v>50</v>
      </c>
      <c r="C13" s="23">
        <v>115355.883</v>
      </c>
      <c r="D13" s="23">
        <v>133655.857</v>
      </c>
      <c r="E13" s="23">
        <v>130201.377</v>
      </c>
      <c r="F13" s="23">
        <v>120586.558</v>
      </c>
      <c r="G13" s="23">
        <v>120498.835</v>
      </c>
      <c r="H13" s="23">
        <v>115598.599</v>
      </c>
      <c r="I13" s="23">
        <v>118061.897</v>
      </c>
      <c r="J13" s="23">
        <v>127635.135</v>
      </c>
      <c r="K13" s="23">
        <v>164387.312</v>
      </c>
      <c r="L13" s="23">
        <v>262356.228</v>
      </c>
      <c r="M13" s="23">
        <v>205560.136</v>
      </c>
      <c r="N13" s="23">
        <v>148857.304</v>
      </c>
      <c r="O13" s="129">
        <f t="shared" si="0"/>
        <v>1762755.1209999998</v>
      </c>
    </row>
    <row r="14" spans="1:15" s="53" customFormat="1" ht="15">
      <c r="A14" s="19">
        <v>2012</v>
      </c>
      <c r="B14" s="22" t="s">
        <v>51</v>
      </c>
      <c r="C14" s="23">
        <v>14972.111</v>
      </c>
      <c r="D14" s="23">
        <v>15339.146</v>
      </c>
      <c r="E14" s="23">
        <v>19216.672</v>
      </c>
      <c r="F14" s="23">
        <v>15905.276</v>
      </c>
      <c r="G14" s="23">
        <v>15582.419</v>
      </c>
      <c r="H14" s="23">
        <v>15470.759</v>
      </c>
      <c r="I14" s="23">
        <v>14310.641</v>
      </c>
      <c r="J14" s="23">
        <v>11527.932</v>
      </c>
      <c r="K14" s="23">
        <v>17026.964</v>
      </c>
      <c r="L14" s="23"/>
      <c r="M14" s="23"/>
      <c r="N14" s="23"/>
      <c r="O14" s="129">
        <f t="shared" si="0"/>
        <v>139351.92</v>
      </c>
    </row>
    <row r="15" spans="1:15" ht="15">
      <c r="A15" s="52">
        <v>2011</v>
      </c>
      <c r="B15" s="22" t="s">
        <v>51</v>
      </c>
      <c r="C15" s="23">
        <v>12383.137</v>
      </c>
      <c r="D15" s="23">
        <v>15468.755</v>
      </c>
      <c r="E15" s="23">
        <v>18288.036</v>
      </c>
      <c r="F15" s="23">
        <v>16013.655</v>
      </c>
      <c r="G15" s="23">
        <v>15627.039</v>
      </c>
      <c r="H15" s="23">
        <v>14267.842</v>
      </c>
      <c r="I15" s="23">
        <v>14973.364</v>
      </c>
      <c r="J15" s="23">
        <v>14530.885</v>
      </c>
      <c r="K15" s="23">
        <v>13705.222</v>
      </c>
      <c r="L15" s="23">
        <v>12235.299</v>
      </c>
      <c r="M15" s="23">
        <v>13322.713</v>
      </c>
      <c r="N15" s="23">
        <v>20395.939</v>
      </c>
      <c r="O15" s="129">
        <f t="shared" si="0"/>
        <v>181211.886</v>
      </c>
    </row>
    <row r="16" spans="1:15" ht="15">
      <c r="A16" s="19">
        <v>2012</v>
      </c>
      <c r="B16" s="22" t="s">
        <v>167</v>
      </c>
      <c r="C16" s="23">
        <v>92500.611</v>
      </c>
      <c r="D16" s="23">
        <v>100730.144</v>
      </c>
      <c r="E16" s="23">
        <v>86358.92</v>
      </c>
      <c r="F16" s="23">
        <v>88475.812</v>
      </c>
      <c r="G16" s="23">
        <v>73133.077</v>
      </c>
      <c r="H16" s="23">
        <v>82283.286</v>
      </c>
      <c r="I16" s="23">
        <v>41072.54</v>
      </c>
      <c r="J16" s="23">
        <v>50733.23</v>
      </c>
      <c r="K16" s="23">
        <v>50528.899</v>
      </c>
      <c r="L16" s="23"/>
      <c r="M16" s="23"/>
      <c r="N16" s="23"/>
      <c r="O16" s="129">
        <f t="shared" si="0"/>
        <v>665816.519</v>
      </c>
    </row>
    <row r="17" spans="1:15" ht="15">
      <c r="A17" s="52">
        <v>2011</v>
      </c>
      <c r="B17" s="22" t="s">
        <v>167</v>
      </c>
      <c r="C17" s="23">
        <v>69776.436</v>
      </c>
      <c r="D17" s="23">
        <v>53611.692</v>
      </c>
      <c r="E17" s="23">
        <v>74347.103</v>
      </c>
      <c r="F17" s="23">
        <v>47640.317</v>
      </c>
      <c r="G17" s="23">
        <v>33865.299</v>
      </c>
      <c r="H17" s="23">
        <v>37638.843</v>
      </c>
      <c r="I17" s="23">
        <v>57184.343</v>
      </c>
      <c r="J17" s="23">
        <v>91027.083</v>
      </c>
      <c r="K17" s="23">
        <v>54636.269</v>
      </c>
      <c r="L17" s="23">
        <v>52933.545</v>
      </c>
      <c r="M17" s="23">
        <v>41261.433</v>
      </c>
      <c r="N17" s="23">
        <v>63198.799</v>
      </c>
      <c r="O17" s="129">
        <f t="shared" si="0"/>
        <v>677121.162</v>
      </c>
    </row>
    <row r="18" spans="1:15" ht="15">
      <c r="A18" s="19">
        <v>2012</v>
      </c>
      <c r="B18" s="22" t="s">
        <v>129</v>
      </c>
      <c r="C18" s="23">
        <v>4772.612</v>
      </c>
      <c r="D18" s="23">
        <v>6740.378</v>
      </c>
      <c r="E18" s="23">
        <v>10417.704</v>
      </c>
      <c r="F18" s="23">
        <v>10521.467</v>
      </c>
      <c r="G18" s="23">
        <v>6052.704</v>
      </c>
      <c r="H18" s="23">
        <v>2650.817</v>
      </c>
      <c r="I18" s="23">
        <v>3160.44</v>
      </c>
      <c r="J18" s="23">
        <v>4597.093</v>
      </c>
      <c r="K18" s="23">
        <v>6216.154</v>
      </c>
      <c r="L18" s="23"/>
      <c r="M18" s="23"/>
      <c r="N18" s="23"/>
      <c r="O18" s="129">
        <f t="shared" si="0"/>
        <v>55129.369000000006</v>
      </c>
    </row>
    <row r="19" spans="1:15" ht="15">
      <c r="A19" s="52">
        <v>2011</v>
      </c>
      <c r="B19" s="22" t="s">
        <v>129</v>
      </c>
      <c r="C19" s="23">
        <v>5261.606</v>
      </c>
      <c r="D19" s="23">
        <v>7341.169</v>
      </c>
      <c r="E19" s="23">
        <v>11815.733</v>
      </c>
      <c r="F19" s="23">
        <v>9329.011</v>
      </c>
      <c r="G19" s="23">
        <v>7799.05</v>
      </c>
      <c r="H19" s="23">
        <v>3580.169</v>
      </c>
      <c r="I19" s="23">
        <v>3891.39</v>
      </c>
      <c r="J19" s="23">
        <v>5232.106</v>
      </c>
      <c r="K19" s="23">
        <v>7819.24</v>
      </c>
      <c r="L19" s="23">
        <v>4910.612</v>
      </c>
      <c r="M19" s="23">
        <v>4297.793</v>
      </c>
      <c r="N19" s="23">
        <v>5044.569</v>
      </c>
      <c r="O19" s="129">
        <f t="shared" si="0"/>
        <v>76322.448</v>
      </c>
    </row>
    <row r="20" spans="1:15" ht="15">
      <c r="A20" s="19">
        <v>2012</v>
      </c>
      <c r="B20" s="22" t="s">
        <v>110</v>
      </c>
      <c r="C20" s="23">
        <v>147542.319</v>
      </c>
      <c r="D20" s="23">
        <v>110692.158</v>
      </c>
      <c r="E20" s="23">
        <v>146919.662</v>
      </c>
      <c r="F20" s="23">
        <v>114539.135</v>
      </c>
      <c r="G20" s="23">
        <v>128584.364</v>
      </c>
      <c r="H20" s="23">
        <v>131457.356</v>
      </c>
      <c r="I20" s="23">
        <v>128020.683</v>
      </c>
      <c r="J20" s="23">
        <v>130688.266</v>
      </c>
      <c r="K20" s="23">
        <v>148296.404</v>
      </c>
      <c r="L20" s="23"/>
      <c r="M20" s="23"/>
      <c r="N20" s="23"/>
      <c r="O20" s="129">
        <f t="shared" si="0"/>
        <v>1186740.347</v>
      </c>
    </row>
    <row r="21" spans="1:15" ht="15">
      <c r="A21" s="52">
        <v>2011</v>
      </c>
      <c r="B21" s="22" t="s">
        <v>110</v>
      </c>
      <c r="C21" s="23">
        <v>115267.479</v>
      </c>
      <c r="D21" s="23">
        <v>85459.212</v>
      </c>
      <c r="E21" s="23">
        <v>104072.301</v>
      </c>
      <c r="F21" s="23">
        <v>109381.776</v>
      </c>
      <c r="G21" s="23">
        <v>113124.933</v>
      </c>
      <c r="H21" s="23">
        <v>126098.469</v>
      </c>
      <c r="I21" s="23">
        <v>120570.73</v>
      </c>
      <c r="J21" s="23">
        <v>113921.153</v>
      </c>
      <c r="K21" s="23">
        <v>124246.335</v>
      </c>
      <c r="L21" s="23">
        <v>131206.167</v>
      </c>
      <c r="M21" s="23">
        <v>131965.871</v>
      </c>
      <c r="N21" s="23">
        <v>146111.938</v>
      </c>
      <c r="O21" s="129">
        <f t="shared" si="0"/>
        <v>1421426.364</v>
      </c>
    </row>
    <row r="22" spans="1:15" ht="15">
      <c r="A22" s="19">
        <v>2012</v>
      </c>
      <c r="B22" s="22" t="s">
        <v>52</v>
      </c>
      <c r="C22" s="23">
        <v>266074.818</v>
      </c>
      <c r="D22" s="23">
        <v>294474.611</v>
      </c>
      <c r="E22" s="23">
        <v>330544.619</v>
      </c>
      <c r="F22" s="23">
        <v>306699.494</v>
      </c>
      <c r="G22" s="23">
        <v>329642.688</v>
      </c>
      <c r="H22" s="23">
        <v>328456.523</v>
      </c>
      <c r="I22" s="23">
        <v>322094.683</v>
      </c>
      <c r="J22" s="23">
        <v>315696.969</v>
      </c>
      <c r="K22" s="23">
        <v>327501.768</v>
      </c>
      <c r="L22" s="23"/>
      <c r="M22" s="23"/>
      <c r="N22" s="23"/>
      <c r="O22" s="129">
        <f t="shared" si="0"/>
        <v>2821186.1730000004</v>
      </c>
    </row>
    <row r="23" spans="1:15" ht="15">
      <c r="A23" s="52">
        <v>2011</v>
      </c>
      <c r="B23" s="22" t="s">
        <v>52</v>
      </c>
      <c r="C23" s="23">
        <v>252040.17</v>
      </c>
      <c r="D23" s="23">
        <v>251245.768</v>
      </c>
      <c r="E23" s="23">
        <v>275779.296</v>
      </c>
      <c r="F23" s="23">
        <v>278559.059</v>
      </c>
      <c r="G23" s="23">
        <v>281327.367</v>
      </c>
      <c r="H23" s="23">
        <v>277609.348</v>
      </c>
      <c r="I23" s="23">
        <v>288320.022</v>
      </c>
      <c r="J23" s="23">
        <v>300786.324</v>
      </c>
      <c r="K23" s="23">
        <v>271237.376</v>
      </c>
      <c r="L23" s="23">
        <v>309611.821</v>
      </c>
      <c r="M23" s="23">
        <v>270806.628</v>
      </c>
      <c r="N23" s="23">
        <v>335377.551</v>
      </c>
      <c r="O23" s="129">
        <f t="shared" si="0"/>
        <v>3392700.7300000004</v>
      </c>
    </row>
    <row r="24" spans="1:15" ht="15">
      <c r="A24" s="19">
        <v>2012</v>
      </c>
      <c r="B24" s="20" t="s">
        <v>10</v>
      </c>
      <c r="C24" s="21">
        <v>8668295.44</v>
      </c>
      <c r="D24" s="21">
        <v>9282394.279</v>
      </c>
      <c r="E24" s="21">
        <v>10562622.301</v>
      </c>
      <c r="F24" s="21">
        <v>9512784.718</v>
      </c>
      <c r="G24" s="21">
        <v>9836482.004</v>
      </c>
      <c r="H24" s="21">
        <v>9852296.718</v>
      </c>
      <c r="I24" s="21">
        <v>9010143.722</v>
      </c>
      <c r="J24" s="21">
        <v>8805696.671</v>
      </c>
      <c r="K24" s="21">
        <v>9405242.024</v>
      </c>
      <c r="L24" s="21"/>
      <c r="M24" s="21"/>
      <c r="N24" s="21"/>
      <c r="O24" s="129">
        <f t="shared" si="0"/>
        <v>84935957.877</v>
      </c>
    </row>
    <row r="25" spans="1:15" ht="15">
      <c r="A25" s="52">
        <v>2011</v>
      </c>
      <c r="B25" s="20" t="s">
        <v>10</v>
      </c>
      <c r="C25" s="21">
        <v>7925271.994</v>
      </c>
      <c r="D25" s="21">
        <v>8508952.321</v>
      </c>
      <c r="E25" s="21">
        <v>9905472.453</v>
      </c>
      <c r="F25" s="21">
        <v>10095615.636</v>
      </c>
      <c r="G25" s="21">
        <v>9307367.703</v>
      </c>
      <c r="H25" s="21">
        <v>9700365.754</v>
      </c>
      <c r="I25" s="21">
        <v>9774589.877</v>
      </c>
      <c r="J25" s="21">
        <v>9252718.899</v>
      </c>
      <c r="K25" s="21">
        <v>8836482.337</v>
      </c>
      <c r="L25" s="21">
        <v>9730079.029</v>
      </c>
      <c r="M25" s="21">
        <v>8649696.989</v>
      </c>
      <c r="N25" s="21">
        <v>9851256.758</v>
      </c>
      <c r="O25" s="129">
        <f t="shared" si="0"/>
        <v>111537869.75000001</v>
      </c>
    </row>
    <row r="26" spans="1:15" ht="15">
      <c r="A26" s="19">
        <v>2012</v>
      </c>
      <c r="B26" s="22" t="s">
        <v>53</v>
      </c>
      <c r="C26" s="23">
        <v>585639.958</v>
      </c>
      <c r="D26" s="23">
        <v>635095.94</v>
      </c>
      <c r="E26" s="23">
        <v>723201.553</v>
      </c>
      <c r="F26" s="23">
        <v>646293.642</v>
      </c>
      <c r="G26" s="23">
        <v>681685.922</v>
      </c>
      <c r="H26" s="23">
        <v>637360.066</v>
      </c>
      <c r="I26" s="23">
        <v>583067.901</v>
      </c>
      <c r="J26" s="23">
        <v>616674.08</v>
      </c>
      <c r="K26" s="23">
        <v>698159.692</v>
      </c>
      <c r="L26" s="23"/>
      <c r="M26" s="23"/>
      <c r="N26" s="23"/>
      <c r="O26" s="129">
        <f t="shared" si="0"/>
        <v>5807178.754</v>
      </c>
    </row>
    <row r="27" spans="1:15" ht="15">
      <c r="A27" s="52">
        <v>2011</v>
      </c>
      <c r="B27" s="22" t="s">
        <v>53</v>
      </c>
      <c r="C27" s="23">
        <v>606911.112</v>
      </c>
      <c r="D27" s="23">
        <v>627617.38</v>
      </c>
      <c r="E27" s="23">
        <v>733031.035</v>
      </c>
      <c r="F27" s="23">
        <v>757224.269</v>
      </c>
      <c r="G27" s="23">
        <v>695730.05</v>
      </c>
      <c r="H27" s="23">
        <v>676254.808</v>
      </c>
      <c r="I27" s="23">
        <v>624060.745</v>
      </c>
      <c r="J27" s="23">
        <v>615752.799</v>
      </c>
      <c r="K27" s="23">
        <v>628946.755</v>
      </c>
      <c r="L27" s="23">
        <v>701797.041</v>
      </c>
      <c r="M27" s="23">
        <v>633472.293</v>
      </c>
      <c r="N27" s="23">
        <v>652852.625</v>
      </c>
      <c r="O27" s="129">
        <f t="shared" si="0"/>
        <v>7953650.912</v>
      </c>
    </row>
    <row r="28" spans="1:15" ht="15">
      <c r="A28" s="19">
        <v>2012</v>
      </c>
      <c r="B28" s="22" t="s">
        <v>54</v>
      </c>
      <c r="C28" s="23">
        <v>89821.162</v>
      </c>
      <c r="D28" s="23">
        <v>103620.022</v>
      </c>
      <c r="E28" s="23">
        <v>150371.73</v>
      </c>
      <c r="F28" s="23">
        <v>122777.81</v>
      </c>
      <c r="G28" s="23">
        <v>128241.997</v>
      </c>
      <c r="H28" s="23">
        <v>139888.927</v>
      </c>
      <c r="I28" s="23">
        <v>162079.552</v>
      </c>
      <c r="J28" s="23">
        <v>138310.663</v>
      </c>
      <c r="K28" s="23">
        <v>147734.555</v>
      </c>
      <c r="L28" s="23"/>
      <c r="M28" s="23"/>
      <c r="N28" s="23"/>
      <c r="O28" s="129">
        <f t="shared" si="0"/>
        <v>1182846.418</v>
      </c>
    </row>
    <row r="29" spans="1:15" ht="15">
      <c r="A29" s="52">
        <v>2011</v>
      </c>
      <c r="B29" s="22" t="s">
        <v>54</v>
      </c>
      <c r="C29" s="23">
        <v>89242.394</v>
      </c>
      <c r="D29" s="23">
        <v>101715.366</v>
      </c>
      <c r="E29" s="23">
        <v>112342.697</v>
      </c>
      <c r="F29" s="23">
        <v>113094.338</v>
      </c>
      <c r="G29" s="23">
        <v>112835.894</v>
      </c>
      <c r="H29" s="23">
        <v>132634.078</v>
      </c>
      <c r="I29" s="23">
        <v>153340.197</v>
      </c>
      <c r="J29" s="23">
        <v>152874.162</v>
      </c>
      <c r="K29" s="23">
        <v>107349.218</v>
      </c>
      <c r="L29" s="23">
        <v>139504.878</v>
      </c>
      <c r="M29" s="23">
        <v>100961.478</v>
      </c>
      <c r="N29" s="23">
        <v>124515.956</v>
      </c>
      <c r="O29" s="129">
        <f t="shared" si="0"/>
        <v>1440410.6560000002</v>
      </c>
    </row>
    <row r="30" spans="1:15" s="53" customFormat="1" ht="15">
      <c r="A30" s="19">
        <v>2012</v>
      </c>
      <c r="B30" s="22" t="s">
        <v>55</v>
      </c>
      <c r="C30" s="23">
        <v>132744.592</v>
      </c>
      <c r="D30" s="23">
        <v>148772.826</v>
      </c>
      <c r="E30" s="23">
        <v>166441.733</v>
      </c>
      <c r="F30" s="23">
        <v>167843.511</v>
      </c>
      <c r="G30" s="23">
        <v>172038.646</v>
      </c>
      <c r="H30" s="23">
        <v>155079.1</v>
      </c>
      <c r="I30" s="23">
        <v>164911.499</v>
      </c>
      <c r="J30" s="23">
        <v>162100.056</v>
      </c>
      <c r="K30" s="23">
        <v>168925.175</v>
      </c>
      <c r="L30" s="23"/>
      <c r="M30" s="23"/>
      <c r="N30" s="23"/>
      <c r="O30" s="129">
        <f t="shared" si="0"/>
        <v>1438857.138</v>
      </c>
    </row>
    <row r="31" spans="1:15" ht="15">
      <c r="A31" s="52">
        <v>2011</v>
      </c>
      <c r="B31" s="22" t="s">
        <v>55</v>
      </c>
      <c r="C31" s="23">
        <v>101365.806</v>
      </c>
      <c r="D31" s="23">
        <v>105020.95</v>
      </c>
      <c r="E31" s="23">
        <v>121291.349</v>
      </c>
      <c r="F31" s="23">
        <v>132538.219</v>
      </c>
      <c r="G31" s="23">
        <v>134667.481</v>
      </c>
      <c r="H31" s="23">
        <v>132886.049</v>
      </c>
      <c r="I31" s="23">
        <v>134061.471</v>
      </c>
      <c r="J31" s="23">
        <v>145109.375</v>
      </c>
      <c r="K31" s="23">
        <v>135958.973</v>
      </c>
      <c r="L31" s="23">
        <v>169857.877</v>
      </c>
      <c r="M31" s="23">
        <v>152860.594</v>
      </c>
      <c r="N31" s="23">
        <v>163919.224</v>
      </c>
      <c r="O31" s="129">
        <f t="shared" si="0"/>
        <v>1629537.368</v>
      </c>
    </row>
    <row r="32" spans="1:15" ht="15">
      <c r="A32" s="19">
        <v>2012</v>
      </c>
      <c r="B32" s="22" t="s">
        <v>80</v>
      </c>
      <c r="C32" s="23">
        <v>1303741.734</v>
      </c>
      <c r="D32" s="23">
        <v>1387335.858</v>
      </c>
      <c r="E32" s="23">
        <v>1642889.902</v>
      </c>
      <c r="F32" s="24">
        <v>1482582.889</v>
      </c>
      <c r="G32" s="24">
        <v>1482533.271</v>
      </c>
      <c r="H32" s="24">
        <v>1387560.493</v>
      </c>
      <c r="I32" s="24">
        <v>1296676.452</v>
      </c>
      <c r="J32" s="24">
        <v>1454104.599</v>
      </c>
      <c r="K32" s="24">
        <v>1488784.873</v>
      </c>
      <c r="L32" s="24"/>
      <c r="M32" s="24"/>
      <c r="N32" s="24"/>
      <c r="O32" s="129">
        <f t="shared" si="0"/>
        <v>12926210.070999999</v>
      </c>
    </row>
    <row r="33" spans="1:15" ht="15">
      <c r="A33" s="52">
        <v>2011</v>
      </c>
      <c r="B33" s="22" t="s">
        <v>80</v>
      </c>
      <c r="C33" s="23">
        <v>1214729.394</v>
      </c>
      <c r="D33" s="23">
        <v>1184871.664</v>
      </c>
      <c r="E33" s="23">
        <v>1351134.825</v>
      </c>
      <c r="F33" s="23">
        <v>1609806.846</v>
      </c>
      <c r="G33" s="23">
        <v>1425821.271</v>
      </c>
      <c r="H33" s="23">
        <v>1434004.309</v>
      </c>
      <c r="I33" s="23">
        <v>1351676.464</v>
      </c>
      <c r="J33" s="23">
        <v>1497277.174</v>
      </c>
      <c r="K33" s="23">
        <v>1265858.415</v>
      </c>
      <c r="L33" s="23">
        <v>1396838.264</v>
      </c>
      <c r="M33" s="23">
        <v>1213242.451</v>
      </c>
      <c r="N33" s="23">
        <v>1402066.524</v>
      </c>
      <c r="O33" s="129">
        <f t="shared" si="0"/>
        <v>16347327.601</v>
      </c>
    </row>
    <row r="34" spans="1:15" ht="15">
      <c r="A34" s="19">
        <v>2012</v>
      </c>
      <c r="B34" s="22" t="s">
        <v>56</v>
      </c>
      <c r="C34" s="23">
        <v>1228169.677</v>
      </c>
      <c r="D34" s="23">
        <v>1302525.641</v>
      </c>
      <c r="E34" s="23">
        <v>1478470.71</v>
      </c>
      <c r="F34" s="23">
        <v>1218777.626</v>
      </c>
      <c r="G34" s="23">
        <v>1291919.14</v>
      </c>
      <c r="H34" s="23">
        <v>1403930.456</v>
      </c>
      <c r="I34" s="23">
        <v>1411268.456</v>
      </c>
      <c r="J34" s="23">
        <v>1310042.489</v>
      </c>
      <c r="K34" s="23">
        <v>1373867.431</v>
      </c>
      <c r="L34" s="23"/>
      <c r="M34" s="23"/>
      <c r="N34" s="23"/>
      <c r="O34" s="129">
        <f t="shared" si="0"/>
        <v>12018971.626</v>
      </c>
    </row>
    <row r="35" spans="1:15" ht="15">
      <c r="A35" s="52">
        <v>2011</v>
      </c>
      <c r="B35" s="22" t="s">
        <v>56</v>
      </c>
      <c r="C35" s="23">
        <v>1297742.821</v>
      </c>
      <c r="D35" s="23">
        <v>1289262.31</v>
      </c>
      <c r="E35" s="23">
        <v>1414136.266</v>
      </c>
      <c r="F35" s="23">
        <v>1393271.892</v>
      </c>
      <c r="G35" s="23">
        <v>1288396.155</v>
      </c>
      <c r="H35" s="23">
        <v>1472170.834</v>
      </c>
      <c r="I35" s="23">
        <v>1612885.909</v>
      </c>
      <c r="J35" s="23">
        <v>1498675.48</v>
      </c>
      <c r="K35" s="23">
        <v>1105865.57</v>
      </c>
      <c r="L35" s="23">
        <v>1316478.382</v>
      </c>
      <c r="M35" s="23">
        <v>1156544.593</v>
      </c>
      <c r="N35" s="23">
        <v>1341076.275</v>
      </c>
      <c r="O35" s="129">
        <f t="shared" si="0"/>
        <v>16186506.487</v>
      </c>
    </row>
    <row r="36" spans="1:15" ht="15">
      <c r="A36" s="19">
        <v>2012</v>
      </c>
      <c r="B36" s="22" t="s">
        <v>118</v>
      </c>
      <c r="C36" s="23">
        <v>1581456.227</v>
      </c>
      <c r="D36" s="23">
        <v>1637931.787</v>
      </c>
      <c r="E36" s="23">
        <v>1907441.611</v>
      </c>
      <c r="F36" s="23">
        <v>1631436.787</v>
      </c>
      <c r="G36" s="23">
        <v>1656312.269</v>
      </c>
      <c r="H36" s="23">
        <v>1606361.81</v>
      </c>
      <c r="I36" s="23">
        <v>1452744.161</v>
      </c>
      <c r="J36" s="23">
        <v>1071969.549</v>
      </c>
      <c r="K36" s="23">
        <v>1503171.388</v>
      </c>
      <c r="L36" s="23"/>
      <c r="M36" s="23"/>
      <c r="N36" s="23"/>
      <c r="O36" s="129">
        <f t="shared" si="0"/>
        <v>14048825.589000002</v>
      </c>
    </row>
    <row r="37" spans="1:15" ht="15">
      <c r="A37" s="52">
        <v>2011</v>
      </c>
      <c r="B37" s="22" t="s">
        <v>118</v>
      </c>
      <c r="C37" s="23">
        <v>1488675.775</v>
      </c>
      <c r="D37" s="23">
        <v>1633115.882</v>
      </c>
      <c r="E37" s="23">
        <v>1953078.311</v>
      </c>
      <c r="F37" s="23">
        <v>1788989.108</v>
      </c>
      <c r="G37" s="23">
        <v>1675082.812</v>
      </c>
      <c r="H37" s="23">
        <v>1794287.245</v>
      </c>
      <c r="I37" s="23">
        <v>1907409.383</v>
      </c>
      <c r="J37" s="23">
        <v>1316274.943</v>
      </c>
      <c r="K37" s="23">
        <v>1660411.497</v>
      </c>
      <c r="L37" s="23">
        <v>1794399.301</v>
      </c>
      <c r="M37" s="23">
        <v>1622720.139</v>
      </c>
      <c r="N37" s="23">
        <v>1766331.711</v>
      </c>
      <c r="O37" s="129">
        <f t="shared" si="0"/>
        <v>20400776.106999997</v>
      </c>
    </row>
    <row r="38" spans="1:15" ht="15">
      <c r="A38" s="19">
        <v>2012</v>
      </c>
      <c r="B38" s="22" t="s">
        <v>121</v>
      </c>
      <c r="C38" s="23">
        <v>36041.682</v>
      </c>
      <c r="D38" s="23">
        <v>112328.354</v>
      </c>
      <c r="E38" s="23">
        <v>97181.245</v>
      </c>
      <c r="F38" s="23">
        <v>45305.629</v>
      </c>
      <c r="G38" s="23">
        <v>43630.011</v>
      </c>
      <c r="H38" s="23">
        <v>104286.588</v>
      </c>
      <c r="I38" s="23">
        <v>86046.134</v>
      </c>
      <c r="J38" s="23">
        <v>63452.039</v>
      </c>
      <c r="K38" s="23">
        <v>16922.185</v>
      </c>
      <c r="L38" s="23"/>
      <c r="M38" s="23"/>
      <c r="N38" s="23"/>
      <c r="O38" s="129">
        <f t="shared" si="0"/>
        <v>605193.8670000001</v>
      </c>
    </row>
    <row r="39" spans="1:15" ht="15">
      <c r="A39" s="52">
        <v>2011</v>
      </c>
      <c r="B39" s="22" t="s">
        <v>121</v>
      </c>
      <c r="C39" s="23">
        <v>70099.577</v>
      </c>
      <c r="D39" s="23">
        <v>74547.076</v>
      </c>
      <c r="E39" s="23">
        <v>166486.422</v>
      </c>
      <c r="F39" s="23">
        <v>235073.948</v>
      </c>
      <c r="G39" s="23">
        <v>86505.973</v>
      </c>
      <c r="H39" s="23">
        <v>123561.78</v>
      </c>
      <c r="I39" s="23">
        <v>233418.632</v>
      </c>
      <c r="J39" s="23">
        <v>60631.329</v>
      </c>
      <c r="K39" s="23">
        <v>82931.339</v>
      </c>
      <c r="L39" s="23">
        <v>82872.814</v>
      </c>
      <c r="M39" s="23">
        <v>36214.662</v>
      </c>
      <c r="N39" s="23">
        <v>78681.887</v>
      </c>
      <c r="O39" s="129">
        <f t="shared" si="0"/>
        <v>1331025.439</v>
      </c>
    </row>
    <row r="40" spans="1:15" ht="15">
      <c r="A40" s="19">
        <v>2012</v>
      </c>
      <c r="B40" s="22" t="s">
        <v>111</v>
      </c>
      <c r="C40" s="23">
        <v>820504.422</v>
      </c>
      <c r="D40" s="23">
        <v>949603.829</v>
      </c>
      <c r="E40" s="23">
        <v>1131569.245</v>
      </c>
      <c r="F40" s="23">
        <v>1053263.944</v>
      </c>
      <c r="G40" s="23">
        <v>1050896.084</v>
      </c>
      <c r="H40" s="23">
        <v>959255.055</v>
      </c>
      <c r="I40" s="23">
        <v>868422.069</v>
      </c>
      <c r="J40" s="23">
        <v>957671.902</v>
      </c>
      <c r="K40" s="23">
        <v>983597.588</v>
      </c>
      <c r="L40" s="23"/>
      <c r="M40" s="23"/>
      <c r="N40" s="23"/>
      <c r="O40" s="129">
        <f t="shared" si="0"/>
        <v>8774784.138</v>
      </c>
    </row>
    <row r="41" spans="1:15" ht="15">
      <c r="A41" s="52">
        <v>2011</v>
      </c>
      <c r="B41" s="22" t="s">
        <v>111</v>
      </c>
      <c r="C41" s="23">
        <v>714992.828</v>
      </c>
      <c r="D41" s="23">
        <v>739995.799</v>
      </c>
      <c r="E41" s="23">
        <v>914873.752</v>
      </c>
      <c r="F41" s="23">
        <v>862624.911</v>
      </c>
      <c r="G41" s="23">
        <v>842012.663</v>
      </c>
      <c r="H41" s="23">
        <v>851504.171</v>
      </c>
      <c r="I41" s="23">
        <v>823934.306</v>
      </c>
      <c r="J41" s="23">
        <v>960734.856</v>
      </c>
      <c r="K41" s="23">
        <v>946301.306</v>
      </c>
      <c r="L41" s="23">
        <v>1005135.95</v>
      </c>
      <c r="M41" s="23">
        <v>984923.42</v>
      </c>
      <c r="N41" s="23">
        <v>1070501.892</v>
      </c>
      <c r="O41" s="129">
        <f t="shared" si="0"/>
        <v>10717535.853999998</v>
      </c>
    </row>
    <row r="42" spans="1:15" ht="15">
      <c r="A42" s="19">
        <v>2012</v>
      </c>
      <c r="B42" s="22" t="s">
        <v>57</v>
      </c>
      <c r="C42" s="23">
        <v>386337.124</v>
      </c>
      <c r="D42" s="23">
        <v>418186.358</v>
      </c>
      <c r="E42" s="23">
        <v>465196.579</v>
      </c>
      <c r="F42" s="23">
        <v>450216</v>
      </c>
      <c r="G42" s="23">
        <v>482273.085</v>
      </c>
      <c r="H42" s="23">
        <v>471874.788</v>
      </c>
      <c r="I42" s="23">
        <v>435274.566</v>
      </c>
      <c r="J42" s="23">
        <v>410698.043</v>
      </c>
      <c r="K42" s="23">
        <v>419136.33</v>
      </c>
      <c r="L42" s="23"/>
      <c r="M42" s="23"/>
      <c r="N42" s="23"/>
      <c r="O42" s="129">
        <f t="shared" si="0"/>
        <v>3939192.8730000006</v>
      </c>
    </row>
    <row r="43" spans="1:15" ht="15">
      <c r="A43" s="52">
        <v>2011</v>
      </c>
      <c r="B43" s="22" t="s">
        <v>57</v>
      </c>
      <c r="C43" s="23">
        <v>542725.734</v>
      </c>
      <c r="D43" s="23">
        <v>569333.092</v>
      </c>
      <c r="E43" s="23">
        <v>711263.674</v>
      </c>
      <c r="F43" s="23">
        <v>708692.98</v>
      </c>
      <c r="G43" s="23">
        <v>713393.285</v>
      </c>
      <c r="H43" s="23">
        <v>758239.086</v>
      </c>
      <c r="I43" s="23">
        <v>712837.109</v>
      </c>
      <c r="J43" s="23">
        <v>738850.266</v>
      </c>
      <c r="K43" s="23">
        <v>646112.757</v>
      </c>
      <c r="L43" s="23">
        <v>752569.271</v>
      </c>
      <c r="M43" s="23">
        <v>679838.857</v>
      </c>
      <c r="N43" s="23">
        <v>865652.255</v>
      </c>
      <c r="O43" s="129">
        <f t="shared" si="0"/>
        <v>8399508.366</v>
      </c>
    </row>
    <row r="44" spans="1:15" ht="15">
      <c r="A44" s="19">
        <v>2012</v>
      </c>
      <c r="B44" s="22" t="s">
        <v>81</v>
      </c>
      <c r="C44" s="23">
        <v>479466.384</v>
      </c>
      <c r="D44" s="23">
        <v>500198.422</v>
      </c>
      <c r="E44" s="23">
        <v>576925.964</v>
      </c>
      <c r="F44" s="23">
        <v>513522.485</v>
      </c>
      <c r="G44" s="23">
        <v>571028.433</v>
      </c>
      <c r="H44" s="23">
        <v>562648</v>
      </c>
      <c r="I44" s="23">
        <v>515107.732</v>
      </c>
      <c r="J44" s="23">
        <v>495282.049</v>
      </c>
      <c r="K44" s="23">
        <v>518470.84</v>
      </c>
      <c r="L44" s="23"/>
      <c r="M44" s="23"/>
      <c r="N44" s="23"/>
      <c r="O44" s="129">
        <f t="shared" si="0"/>
        <v>4732650.308999999</v>
      </c>
    </row>
    <row r="45" spans="1:15" ht="15">
      <c r="A45" s="52">
        <v>2011</v>
      </c>
      <c r="B45" s="22" t="s">
        <v>81</v>
      </c>
      <c r="C45" s="23">
        <v>506582.543</v>
      </c>
      <c r="D45" s="23">
        <v>540577.834</v>
      </c>
      <c r="E45" s="23">
        <v>607765.651</v>
      </c>
      <c r="F45" s="23">
        <v>611352.122</v>
      </c>
      <c r="G45" s="23">
        <v>591571.465</v>
      </c>
      <c r="H45" s="23">
        <v>618819.365</v>
      </c>
      <c r="I45" s="23">
        <v>579524.703</v>
      </c>
      <c r="J45" s="23">
        <v>625344.634</v>
      </c>
      <c r="K45" s="23">
        <v>584243.7</v>
      </c>
      <c r="L45" s="23">
        <v>597819.82</v>
      </c>
      <c r="M45" s="23">
        <v>555160.568</v>
      </c>
      <c r="N45" s="23">
        <v>590532.173</v>
      </c>
      <c r="O45" s="129">
        <f t="shared" si="0"/>
        <v>7009294.578</v>
      </c>
    </row>
    <row r="46" spans="1:15" ht="15">
      <c r="A46" s="19">
        <v>2012</v>
      </c>
      <c r="B46" s="22" t="s">
        <v>139</v>
      </c>
      <c r="C46" s="23">
        <v>1223728.709</v>
      </c>
      <c r="D46" s="23">
        <v>1360038.985</v>
      </c>
      <c r="E46" s="23">
        <v>1328585.215</v>
      </c>
      <c r="F46" s="23">
        <v>1328655.045</v>
      </c>
      <c r="G46" s="23">
        <v>1345958.732</v>
      </c>
      <c r="H46" s="23">
        <v>1482176.99</v>
      </c>
      <c r="I46" s="23">
        <v>1251168.992</v>
      </c>
      <c r="J46" s="23">
        <v>1280685.506</v>
      </c>
      <c r="K46" s="23">
        <v>1223221.383</v>
      </c>
      <c r="L46" s="23"/>
      <c r="M46" s="23"/>
      <c r="N46" s="23"/>
      <c r="O46" s="129">
        <f t="shared" si="0"/>
        <v>11824219.556999998</v>
      </c>
    </row>
    <row r="47" spans="1:15" ht="15">
      <c r="A47" s="52">
        <v>2011</v>
      </c>
      <c r="B47" s="22" t="s">
        <v>139</v>
      </c>
      <c r="C47" s="23">
        <v>973872.961</v>
      </c>
      <c r="D47" s="23">
        <v>1289780.825</v>
      </c>
      <c r="E47" s="23">
        <v>1385822.815</v>
      </c>
      <c r="F47" s="23">
        <v>1459515.939</v>
      </c>
      <c r="G47" s="23">
        <v>1334958.27</v>
      </c>
      <c r="H47" s="23">
        <v>1303303.46</v>
      </c>
      <c r="I47" s="23">
        <v>1240492.275</v>
      </c>
      <c r="J47" s="23">
        <v>1229825.826</v>
      </c>
      <c r="K47" s="23">
        <v>1274522.158</v>
      </c>
      <c r="L47" s="23">
        <v>1316161.095</v>
      </c>
      <c r="M47" s="23">
        <v>1124555.01</v>
      </c>
      <c r="N47" s="23">
        <v>1420804.815</v>
      </c>
      <c r="O47" s="129">
        <f t="shared" si="0"/>
        <v>15353615.449</v>
      </c>
    </row>
    <row r="48" spans="1:15" ht="15">
      <c r="A48" s="19">
        <v>2012</v>
      </c>
      <c r="B48" s="22" t="s">
        <v>149</v>
      </c>
      <c r="C48" s="23">
        <v>207918.328</v>
      </c>
      <c r="D48" s="23">
        <v>235580.646</v>
      </c>
      <c r="E48" s="23">
        <v>280029.087</v>
      </c>
      <c r="F48" s="23">
        <v>271107.156</v>
      </c>
      <c r="G48" s="23">
        <v>297971.1</v>
      </c>
      <c r="H48" s="23">
        <v>286582.218</v>
      </c>
      <c r="I48" s="23">
        <v>257785.496</v>
      </c>
      <c r="J48" s="23">
        <v>256245.918</v>
      </c>
      <c r="K48" s="23">
        <v>250721.227</v>
      </c>
      <c r="L48" s="23"/>
      <c r="M48" s="23"/>
      <c r="N48" s="23"/>
      <c r="O48" s="129">
        <f t="shared" si="0"/>
        <v>2343941.176</v>
      </c>
    </row>
    <row r="49" spans="1:15" ht="15">
      <c r="A49" s="52">
        <v>2011</v>
      </c>
      <c r="B49" s="22" t="s">
        <v>149</v>
      </c>
      <c r="C49" s="23">
        <v>227620.404</v>
      </c>
      <c r="D49" s="23">
        <v>230300.549</v>
      </c>
      <c r="E49" s="23">
        <v>278181.986</v>
      </c>
      <c r="F49" s="23">
        <v>284954.249</v>
      </c>
      <c r="G49" s="23">
        <v>296178.189</v>
      </c>
      <c r="H49" s="23">
        <v>279046.216</v>
      </c>
      <c r="I49" s="23">
        <v>282160.358</v>
      </c>
      <c r="J49" s="23">
        <v>299244.109</v>
      </c>
      <c r="K49" s="23">
        <v>277304.057</v>
      </c>
      <c r="L49" s="23">
        <v>277817.444</v>
      </c>
      <c r="M49" s="23">
        <v>235085.38</v>
      </c>
      <c r="N49" s="23">
        <v>252613.82</v>
      </c>
      <c r="O49" s="129">
        <f t="shared" si="0"/>
        <v>3220506.761</v>
      </c>
    </row>
    <row r="50" spans="1:15" ht="15">
      <c r="A50" s="19">
        <v>2012</v>
      </c>
      <c r="B50" s="22" t="s">
        <v>148</v>
      </c>
      <c r="C50" s="23">
        <v>271119.294</v>
      </c>
      <c r="D50" s="23">
        <v>131821.355</v>
      </c>
      <c r="E50" s="23">
        <v>135728.993</v>
      </c>
      <c r="F50" s="23">
        <v>153239.036</v>
      </c>
      <c r="G50" s="23">
        <v>153409.963</v>
      </c>
      <c r="H50" s="23">
        <v>167082.91</v>
      </c>
      <c r="I50" s="23">
        <v>135409.988</v>
      </c>
      <c r="J50" s="23">
        <v>160303.894</v>
      </c>
      <c r="K50" s="23">
        <v>180490.127</v>
      </c>
      <c r="L50" s="23"/>
      <c r="M50" s="23"/>
      <c r="N50" s="23"/>
      <c r="O50" s="129">
        <f t="shared" si="0"/>
        <v>1488605.56</v>
      </c>
    </row>
    <row r="51" spans="1:15" ht="15">
      <c r="A51" s="52">
        <v>2011</v>
      </c>
      <c r="B51" s="22" t="s">
        <v>148</v>
      </c>
      <c r="C51" s="23">
        <v>86201.078</v>
      </c>
      <c r="D51" s="23">
        <v>115859.8</v>
      </c>
      <c r="E51" s="23">
        <v>147466.569</v>
      </c>
      <c r="F51" s="23">
        <v>130604.032</v>
      </c>
      <c r="G51" s="23">
        <v>101341.903</v>
      </c>
      <c r="H51" s="23">
        <v>116297.545</v>
      </c>
      <c r="I51" s="23">
        <v>113757.083</v>
      </c>
      <c r="J51" s="23">
        <v>106964.639</v>
      </c>
      <c r="K51" s="23">
        <v>116599.338</v>
      </c>
      <c r="L51" s="23">
        <v>173818.709</v>
      </c>
      <c r="M51" s="23">
        <v>149331.998</v>
      </c>
      <c r="N51" s="23">
        <v>116344.765</v>
      </c>
      <c r="O51" s="129">
        <f t="shared" si="0"/>
        <v>1474587.4589999998</v>
      </c>
    </row>
    <row r="52" spans="1:15" ht="15">
      <c r="A52" s="133">
        <v>2012</v>
      </c>
      <c r="B52" s="22" t="s">
        <v>166</v>
      </c>
      <c r="C52" s="23">
        <v>59875.496</v>
      </c>
      <c r="D52" s="23">
        <v>63941.191</v>
      </c>
      <c r="E52" s="23">
        <v>120382.166</v>
      </c>
      <c r="F52" s="23">
        <v>101500.159</v>
      </c>
      <c r="G52" s="23">
        <v>129529.722</v>
      </c>
      <c r="H52" s="23">
        <v>162162.311</v>
      </c>
      <c r="I52" s="23">
        <v>79082.886</v>
      </c>
      <c r="J52" s="23">
        <v>115082.793</v>
      </c>
      <c r="K52" s="23">
        <v>94700.625</v>
      </c>
      <c r="L52" s="23"/>
      <c r="M52" s="23"/>
      <c r="N52" s="23"/>
      <c r="O52" s="129">
        <f t="shared" si="0"/>
        <v>926257.3489999999</v>
      </c>
    </row>
    <row r="53" spans="1:15" ht="15">
      <c r="A53" s="52">
        <v>2011</v>
      </c>
      <c r="B53" s="22" t="s">
        <v>166</v>
      </c>
      <c r="C53" s="23">
        <v>16008.204</v>
      </c>
      <c r="D53" s="23">
        <v>23810.594</v>
      </c>
      <c r="E53" s="23">
        <v>30059.71</v>
      </c>
      <c r="F53" s="23">
        <v>20448.591</v>
      </c>
      <c r="G53" s="23">
        <v>26316.739</v>
      </c>
      <c r="H53" s="23">
        <v>47117.505</v>
      </c>
      <c r="I53" s="23">
        <v>33419.767</v>
      </c>
      <c r="J53" s="23">
        <v>24958.747</v>
      </c>
      <c r="K53" s="23">
        <v>19871.008</v>
      </c>
      <c r="L53" s="23">
        <v>39356.691</v>
      </c>
      <c r="M53" s="23">
        <v>34919.924</v>
      </c>
      <c r="N53" s="23">
        <v>98537.847</v>
      </c>
      <c r="O53" s="129">
        <f t="shared" si="0"/>
        <v>414825.327</v>
      </c>
    </row>
    <row r="54" spans="1:15" ht="15">
      <c r="A54" s="133">
        <v>2012</v>
      </c>
      <c r="B54" s="22" t="s">
        <v>159</v>
      </c>
      <c r="C54" s="23">
        <v>256050.808</v>
      </c>
      <c r="D54" s="23">
        <v>289951.111</v>
      </c>
      <c r="E54" s="23">
        <v>350210.443</v>
      </c>
      <c r="F54" s="23">
        <v>318239.988</v>
      </c>
      <c r="G54" s="23">
        <v>339628.659</v>
      </c>
      <c r="H54" s="23">
        <v>318926.461</v>
      </c>
      <c r="I54" s="23">
        <v>304789.956</v>
      </c>
      <c r="J54" s="23">
        <v>306867.007</v>
      </c>
      <c r="K54" s="23">
        <v>331055.426</v>
      </c>
      <c r="L54" s="23"/>
      <c r="M54" s="23"/>
      <c r="N54" s="23"/>
      <c r="O54" s="129">
        <f t="shared" si="0"/>
        <v>2815719.859</v>
      </c>
    </row>
    <row r="55" spans="1:15" ht="15">
      <c r="A55" s="52">
        <v>2011</v>
      </c>
      <c r="B55" s="22" t="s">
        <v>159</v>
      </c>
      <c r="C55" s="23">
        <v>246972.415</v>
      </c>
      <c r="D55" s="23">
        <v>284189.14</v>
      </c>
      <c r="E55" s="23">
        <v>353992.262</v>
      </c>
      <c r="F55" s="23">
        <v>364524.735</v>
      </c>
      <c r="G55" s="23">
        <v>337519.794</v>
      </c>
      <c r="H55" s="23">
        <v>351597.506</v>
      </c>
      <c r="I55" s="23">
        <v>307924.401</v>
      </c>
      <c r="J55" s="23">
        <v>326081.007</v>
      </c>
      <c r="K55" s="23">
        <v>300093.794</v>
      </c>
      <c r="L55" s="23">
        <v>321949.645</v>
      </c>
      <c r="M55" s="23">
        <v>283805.909</v>
      </c>
      <c r="N55" s="23">
        <v>311545.863</v>
      </c>
      <c r="O55" s="129">
        <f t="shared" si="0"/>
        <v>3790196.4709999994</v>
      </c>
    </row>
    <row r="56" spans="1:15" ht="15">
      <c r="A56" s="19">
        <v>2012</v>
      </c>
      <c r="B56" s="22" t="s">
        <v>58</v>
      </c>
      <c r="C56" s="23">
        <v>5679.843</v>
      </c>
      <c r="D56" s="23">
        <v>5461.954</v>
      </c>
      <c r="E56" s="23">
        <v>7996.124</v>
      </c>
      <c r="F56" s="23">
        <v>8023.012</v>
      </c>
      <c r="G56" s="23">
        <v>9424.97</v>
      </c>
      <c r="H56" s="23">
        <v>7120.546</v>
      </c>
      <c r="I56" s="23">
        <v>6307.882</v>
      </c>
      <c r="J56" s="23">
        <v>6206.082</v>
      </c>
      <c r="K56" s="23">
        <v>6283.179</v>
      </c>
      <c r="L56" s="23"/>
      <c r="M56" s="23"/>
      <c r="N56" s="23"/>
      <c r="O56" s="129">
        <f t="shared" si="0"/>
        <v>62503.592000000004</v>
      </c>
    </row>
    <row r="57" spans="1:15" ht="15">
      <c r="A57" s="52">
        <v>2011</v>
      </c>
      <c r="B57" s="22" t="s">
        <v>58</v>
      </c>
      <c r="C57" s="23">
        <v>4509.566</v>
      </c>
      <c r="D57" s="23">
        <v>6953.794</v>
      </c>
      <c r="E57" s="23">
        <v>8597.101</v>
      </c>
      <c r="F57" s="23">
        <v>7872.782</v>
      </c>
      <c r="G57" s="23">
        <v>8872.295</v>
      </c>
      <c r="H57" s="23">
        <v>7356.808</v>
      </c>
      <c r="I57" s="23">
        <v>5031.243</v>
      </c>
      <c r="J57" s="23">
        <v>5159.308</v>
      </c>
      <c r="K57" s="23">
        <v>4077.256</v>
      </c>
      <c r="L57" s="23">
        <v>5008.182</v>
      </c>
      <c r="M57" s="23">
        <v>4785.546</v>
      </c>
      <c r="N57" s="23">
        <v>5362.835</v>
      </c>
      <c r="O57" s="129">
        <f t="shared" si="0"/>
        <v>73586.716</v>
      </c>
    </row>
    <row r="58" spans="1:15" ht="15">
      <c r="A58" s="19">
        <v>2012</v>
      </c>
      <c r="B58" s="20" t="s">
        <v>17</v>
      </c>
      <c r="C58" s="21">
        <v>271571.205</v>
      </c>
      <c r="D58" s="21">
        <v>256698.801</v>
      </c>
      <c r="E58" s="21">
        <v>306031.885</v>
      </c>
      <c r="F58" s="21">
        <v>321392.6</v>
      </c>
      <c r="G58" s="21">
        <v>360878.209</v>
      </c>
      <c r="H58" s="21">
        <v>409779.321</v>
      </c>
      <c r="I58" s="21">
        <v>378701.765</v>
      </c>
      <c r="J58" s="21">
        <v>343086.766</v>
      </c>
      <c r="K58" s="21">
        <v>365129.527</v>
      </c>
      <c r="L58" s="21"/>
      <c r="M58" s="21"/>
      <c r="N58" s="21"/>
      <c r="O58" s="129">
        <f t="shared" si="0"/>
        <v>3013270.079</v>
      </c>
    </row>
    <row r="59" spans="1:15" ht="15">
      <c r="A59" s="52">
        <v>2011</v>
      </c>
      <c r="B59" s="20" t="s">
        <v>17</v>
      </c>
      <c r="C59" s="21">
        <v>295362.795</v>
      </c>
      <c r="D59" s="21">
        <v>247055.952</v>
      </c>
      <c r="E59" s="21">
        <v>281636.656</v>
      </c>
      <c r="F59" s="21">
        <v>326660.522</v>
      </c>
      <c r="G59" s="21">
        <v>322228.675</v>
      </c>
      <c r="H59" s="21">
        <v>369518.546</v>
      </c>
      <c r="I59" s="21">
        <v>354183.094</v>
      </c>
      <c r="J59" s="21">
        <v>351392.926</v>
      </c>
      <c r="K59" s="21">
        <v>321874.477</v>
      </c>
      <c r="L59" s="21">
        <v>335241.055</v>
      </c>
      <c r="M59" s="21">
        <v>325987.648</v>
      </c>
      <c r="N59" s="21">
        <v>345240.523</v>
      </c>
      <c r="O59" s="129">
        <f t="shared" si="0"/>
        <v>3876382.869</v>
      </c>
    </row>
    <row r="60" spans="1:15" ht="15">
      <c r="A60" s="19">
        <v>2012</v>
      </c>
      <c r="B60" s="22" t="s">
        <v>59</v>
      </c>
      <c r="C60" s="23">
        <v>271571.205</v>
      </c>
      <c r="D60" s="23">
        <v>256698.801</v>
      </c>
      <c r="E60" s="23">
        <v>306031.885</v>
      </c>
      <c r="F60" s="23">
        <v>321392.6</v>
      </c>
      <c r="G60" s="23">
        <v>360878.209</v>
      </c>
      <c r="H60" s="23">
        <v>409779.321</v>
      </c>
      <c r="I60" s="23">
        <v>378701.765</v>
      </c>
      <c r="J60" s="23">
        <v>343086.766</v>
      </c>
      <c r="K60" s="23">
        <v>365128.721</v>
      </c>
      <c r="L60" s="23"/>
      <c r="M60" s="23"/>
      <c r="N60" s="23"/>
      <c r="O60" s="129">
        <f t="shared" si="0"/>
        <v>3013269.2729999996</v>
      </c>
    </row>
    <row r="61" spans="1:15" ht="15.75" thickBot="1">
      <c r="A61" s="52">
        <v>2011</v>
      </c>
      <c r="B61" s="22" t="s">
        <v>59</v>
      </c>
      <c r="C61" s="23">
        <v>271571.205</v>
      </c>
      <c r="D61" s="23">
        <v>256698.801</v>
      </c>
      <c r="E61" s="23">
        <v>306031.885</v>
      </c>
      <c r="F61" s="23">
        <v>321392.6</v>
      </c>
      <c r="G61" s="23">
        <v>360878.209</v>
      </c>
      <c r="H61" s="23">
        <v>409779.321</v>
      </c>
      <c r="I61" s="23">
        <v>378701.765</v>
      </c>
      <c r="J61" s="23">
        <v>343086.766</v>
      </c>
      <c r="K61" s="23">
        <v>365129.527</v>
      </c>
      <c r="L61" s="23">
        <v>335241.055</v>
      </c>
      <c r="M61" s="23">
        <v>325987.648</v>
      </c>
      <c r="N61" s="23">
        <v>345240.523</v>
      </c>
      <c r="O61" s="129">
        <f t="shared" si="0"/>
        <v>4019739.305</v>
      </c>
    </row>
    <row r="62" spans="1:15" s="128" customFormat="1" ht="15" customHeight="1" thickBot="1">
      <c r="A62" s="124">
        <v>2002</v>
      </c>
      <c r="B62" s="125" t="s">
        <v>18</v>
      </c>
      <c r="C62" s="126">
        <v>2607319.6610000003</v>
      </c>
      <c r="D62" s="126">
        <v>2383772.9540000013</v>
      </c>
      <c r="E62" s="126">
        <v>2918943.521000001</v>
      </c>
      <c r="F62" s="126">
        <v>2742857.9220000007</v>
      </c>
      <c r="G62" s="126">
        <v>3000325.242999999</v>
      </c>
      <c r="H62" s="126">
        <v>2770693.8810000005</v>
      </c>
      <c r="I62" s="126">
        <v>3103851.862000001</v>
      </c>
      <c r="J62" s="126">
        <v>2975888.974000001</v>
      </c>
      <c r="K62" s="126">
        <v>3218206.861000001</v>
      </c>
      <c r="L62" s="126">
        <v>3501128.02</v>
      </c>
      <c r="M62" s="126">
        <v>3593604.8959999993</v>
      </c>
      <c r="N62" s="126">
        <v>3242495.233999999</v>
      </c>
      <c r="O62" s="127">
        <f aca="true" t="shared" si="1" ref="O62:O69">SUM(C62:N62)</f>
        <v>36059089.029</v>
      </c>
    </row>
    <row r="63" spans="1:15" s="128" customFormat="1" ht="15" customHeight="1" thickBot="1">
      <c r="A63" s="124">
        <v>2003</v>
      </c>
      <c r="B63" s="125" t="s">
        <v>18</v>
      </c>
      <c r="C63" s="126">
        <v>3533705.5820000004</v>
      </c>
      <c r="D63" s="126">
        <v>2923460.39</v>
      </c>
      <c r="E63" s="126">
        <v>3908255.9910000004</v>
      </c>
      <c r="F63" s="126">
        <v>3662183.449000002</v>
      </c>
      <c r="G63" s="126">
        <v>3860471.3</v>
      </c>
      <c r="H63" s="126">
        <v>3796113.5220000003</v>
      </c>
      <c r="I63" s="126">
        <v>4236114.264</v>
      </c>
      <c r="J63" s="126">
        <v>3828726.17</v>
      </c>
      <c r="K63" s="126">
        <v>4114677.5230000005</v>
      </c>
      <c r="L63" s="126">
        <v>4824388.259000002</v>
      </c>
      <c r="M63" s="126">
        <v>3969697.458000001</v>
      </c>
      <c r="N63" s="126">
        <v>4595042.393999998</v>
      </c>
      <c r="O63" s="127">
        <f t="shared" si="1"/>
        <v>47252836.302000016</v>
      </c>
    </row>
    <row r="64" spans="1:15" s="128" customFormat="1" ht="15" customHeight="1" thickBot="1">
      <c r="A64" s="124">
        <v>2004</v>
      </c>
      <c r="B64" s="125" t="s">
        <v>18</v>
      </c>
      <c r="C64" s="126">
        <v>4619660.84</v>
      </c>
      <c r="D64" s="126">
        <v>3664503.0430000005</v>
      </c>
      <c r="E64" s="126">
        <v>5218042.176999998</v>
      </c>
      <c r="F64" s="126">
        <v>5072462.993999997</v>
      </c>
      <c r="G64" s="126">
        <v>5170061.604999999</v>
      </c>
      <c r="H64" s="126">
        <v>5284383.285999999</v>
      </c>
      <c r="I64" s="126">
        <v>5632138.798</v>
      </c>
      <c r="J64" s="126">
        <v>4707491.283999999</v>
      </c>
      <c r="K64" s="126">
        <v>5656283.520999999</v>
      </c>
      <c r="L64" s="126">
        <v>5867342.121</v>
      </c>
      <c r="M64" s="126">
        <v>5733908.976</v>
      </c>
      <c r="N64" s="126">
        <v>6540874.174999999</v>
      </c>
      <c r="O64" s="127">
        <f t="shared" si="1"/>
        <v>63167152.81999999</v>
      </c>
    </row>
    <row r="65" spans="1:15" s="128" customFormat="1" ht="15" customHeight="1" thickBot="1">
      <c r="A65" s="124">
        <v>2005</v>
      </c>
      <c r="B65" s="125" t="s">
        <v>18</v>
      </c>
      <c r="C65" s="126">
        <v>4997279.724</v>
      </c>
      <c r="D65" s="126">
        <v>5651741.2519999975</v>
      </c>
      <c r="E65" s="126">
        <v>6591859.217999999</v>
      </c>
      <c r="F65" s="126">
        <v>6128131.877999999</v>
      </c>
      <c r="G65" s="126">
        <v>5977226.217</v>
      </c>
      <c r="H65" s="126">
        <v>6038534.367</v>
      </c>
      <c r="I65" s="126">
        <v>5763466.353000001</v>
      </c>
      <c r="J65" s="126">
        <v>5552867.211999998</v>
      </c>
      <c r="K65" s="126">
        <v>6814268.940999999</v>
      </c>
      <c r="L65" s="126">
        <v>6772178.569</v>
      </c>
      <c r="M65" s="126">
        <v>5942575.782000001</v>
      </c>
      <c r="N65" s="126">
        <v>7246278.630000002</v>
      </c>
      <c r="O65" s="127">
        <f t="shared" si="1"/>
        <v>73476408.14299999</v>
      </c>
    </row>
    <row r="66" spans="1:15" s="128" customFormat="1" ht="15" customHeight="1" thickBot="1">
      <c r="A66" s="124">
        <v>2006</v>
      </c>
      <c r="B66" s="125" t="s">
        <v>18</v>
      </c>
      <c r="C66" s="126">
        <v>5133048.880999998</v>
      </c>
      <c r="D66" s="126">
        <v>6058251.279</v>
      </c>
      <c r="E66" s="126">
        <v>7411101.658999997</v>
      </c>
      <c r="F66" s="126">
        <v>6456090.261000001</v>
      </c>
      <c r="G66" s="126">
        <v>7041543.246999999</v>
      </c>
      <c r="H66" s="126">
        <v>7815434.6219999995</v>
      </c>
      <c r="I66" s="126">
        <v>7067411.478999999</v>
      </c>
      <c r="J66" s="126">
        <v>6811202.410000001</v>
      </c>
      <c r="K66" s="126">
        <v>7606551.095</v>
      </c>
      <c r="L66" s="126">
        <v>6888812.549000001</v>
      </c>
      <c r="M66" s="126">
        <v>8641474.556000004</v>
      </c>
      <c r="N66" s="126">
        <v>8603753.479999999</v>
      </c>
      <c r="O66" s="127">
        <f t="shared" si="1"/>
        <v>85534675.518</v>
      </c>
    </row>
    <row r="67" spans="1:15" s="128" customFormat="1" ht="15" customHeight="1" thickBot="1">
      <c r="A67" s="124">
        <v>2007</v>
      </c>
      <c r="B67" s="125" t="s">
        <v>18</v>
      </c>
      <c r="C67" s="126">
        <v>6564559.7930000005</v>
      </c>
      <c r="D67" s="126">
        <v>7656951.608</v>
      </c>
      <c r="E67" s="126">
        <v>8957851.621000005</v>
      </c>
      <c r="F67" s="126">
        <v>8313312.004999998</v>
      </c>
      <c r="G67" s="126">
        <v>9147620.042000001</v>
      </c>
      <c r="H67" s="126">
        <v>8980247.437</v>
      </c>
      <c r="I67" s="126">
        <v>8937741.591000002</v>
      </c>
      <c r="J67" s="126">
        <v>8736689.092000002</v>
      </c>
      <c r="K67" s="126">
        <v>9038743.896</v>
      </c>
      <c r="L67" s="126">
        <v>9895216.622</v>
      </c>
      <c r="M67" s="126">
        <v>11318798.219999997</v>
      </c>
      <c r="N67" s="126">
        <v>9724017.977000004</v>
      </c>
      <c r="O67" s="127">
        <f t="shared" si="1"/>
        <v>107271749.904</v>
      </c>
    </row>
    <row r="68" spans="1:15" s="128" customFormat="1" ht="15" customHeight="1" thickBot="1">
      <c r="A68" s="124">
        <v>2008</v>
      </c>
      <c r="B68" s="125" t="s">
        <v>18</v>
      </c>
      <c r="C68" s="126">
        <v>10632207.041</v>
      </c>
      <c r="D68" s="126">
        <v>11077899.120000005</v>
      </c>
      <c r="E68" s="126">
        <v>11428587.234000001</v>
      </c>
      <c r="F68" s="126">
        <v>11363963.502999999</v>
      </c>
      <c r="G68" s="126">
        <v>12477968.7</v>
      </c>
      <c r="H68" s="126">
        <v>11770634.384000003</v>
      </c>
      <c r="I68" s="126">
        <v>12595426.862999996</v>
      </c>
      <c r="J68" s="126">
        <v>11046830.086</v>
      </c>
      <c r="K68" s="126">
        <v>12793148.033999996</v>
      </c>
      <c r="L68" s="126">
        <v>9722708.79</v>
      </c>
      <c r="M68" s="126">
        <v>9395872.897000004</v>
      </c>
      <c r="N68" s="126">
        <v>7721948.974000001</v>
      </c>
      <c r="O68" s="127">
        <f t="shared" si="1"/>
        <v>132027195.626</v>
      </c>
    </row>
    <row r="69" spans="1:15" s="128" customFormat="1" ht="15" customHeight="1" thickBot="1">
      <c r="A69" s="124">
        <v>2009</v>
      </c>
      <c r="B69" s="125" t="s">
        <v>18</v>
      </c>
      <c r="C69" s="126">
        <v>7884493.524000002</v>
      </c>
      <c r="D69" s="126">
        <v>8435115.834</v>
      </c>
      <c r="E69" s="126">
        <v>8155485.081</v>
      </c>
      <c r="F69" s="126">
        <v>7561696.282999998</v>
      </c>
      <c r="G69" s="126">
        <v>7346407.528000003</v>
      </c>
      <c r="H69" s="126">
        <v>8329692.782999998</v>
      </c>
      <c r="I69" s="126">
        <v>9055733.670999995</v>
      </c>
      <c r="J69" s="126">
        <v>7839908.841999998</v>
      </c>
      <c r="K69" s="126">
        <v>8480708.387</v>
      </c>
      <c r="L69" s="126">
        <v>10095768.030000005</v>
      </c>
      <c r="M69" s="126">
        <v>8903010.773</v>
      </c>
      <c r="N69" s="126">
        <v>10054591.867</v>
      </c>
      <c r="O69" s="127">
        <f t="shared" si="1"/>
        <v>102142612.603</v>
      </c>
    </row>
    <row r="70" spans="1:15" s="128" customFormat="1" ht="15" customHeight="1" thickBot="1">
      <c r="A70" s="124">
        <v>2010</v>
      </c>
      <c r="B70" s="125" t="s">
        <v>18</v>
      </c>
      <c r="C70" s="126">
        <v>7828748.058</v>
      </c>
      <c r="D70" s="126">
        <v>8263237.814</v>
      </c>
      <c r="E70" s="126">
        <v>9886488.171</v>
      </c>
      <c r="F70" s="126">
        <v>9396006.654</v>
      </c>
      <c r="G70" s="126">
        <v>9799958.117</v>
      </c>
      <c r="H70" s="126">
        <v>9542907.644</v>
      </c>
      <c r="I70" s="126">
        <v>9564682.545</v>
      </c>
      <c r="J70" s="126">
        <v>8523451.973</v>
      </c>
      <c r="K70" s="126">
        <v>8909230.521</v>
      </c>
      <c r="L70" s="126">
        <v>10963586.27</v>
      </c>
      <c r="M70" s="126">
        <v>9382369.718</v>
      </c>
      <c r="N70" s="126">
        <v>11822551.699</v>
      </c>
      <c r="O70" s="127">
        <f>SUM(C70:N70)</f>
        <v>113883219.18399999</v>
      </c>
    </row>
    <row r="71" spans="1:15" s="128" customFormat="1" ht="15" customHeight="1" thickBot="1">
      <c r="A71" s="124">
        <v>2011</v>
      </c>
      <c r="B71" s="125" t="s">
        <v>18</v>
      </c>
      <c r="C71" s="126">
        <v>9551084.639</v>
      </c>
      <c r="D71" s="126">
        <v>10059126.307</v>
      </c>
      <c r="E71" s="126">
        <v>11811085.16</v>
      </c>
      <c r="F71" s="126">
        <v>11873269.447</v>
      </c>
      <c r="G71" s="126">
        <v>10943364.372</v>
      </c>
      <c r="H71" s="126">
        <v>11349953.558</v>
      </c>
      <c r="I71" s="126">
        <v>11860004.271</v>
      </c>
      <c r="J71" s="126">
        <v>11245124.657</v>
      </c>
      <c r="K71" s="126">
        <v>10750626.099</v>
      </c>
      <c r="L71" s="126">
        <v>11907219.297</v>
      </c>
      <c r="M71" s="126">
        <v>11078524.743</v>
      </c>
      <c r="N71" s="126">
        <v>12477486.28</v>
      </c>
      <c r="O71" s="127">
        <f>SUM(C71:N71)</f>
        <v>134906868.83</v>
      </c>
    </row>
    <row r="72" spans="1:15" ht="13.5" thickBot="1">
      <c r="A72" s="124">
        <v>2012</v>
      </c>
      <c r="B72" s="125" t="s">
        <v>18</v>
      </c>
      <c r="C72" s="126">
        <v>10350061.032</v>
      </c>
      <c r="D72" s="126">
        <v>11749837.283</v>
      </c>
      <c r="E72" s="126">
        <v>13211443.345</v>
      </c>
      <c r="F72" s="126">
        <v>12634404.962</v>
      </c>
      <c r="G72" s="126">
        <v>13138695.793</v>
      </c>
      <c r="H72" s="126">
        <v>13246698.306</v>
      </c>
      <c r="I72" s="126">
        <v>12849943.712</v>
      </c>
      <c r="J72" s="126">
        <v>12874222.411</v>
      </c>
      <c r="K72" s="126">
        <v>11408550.609</v>
      </c>
      <c r="L72" s="126"/>
      <c r="M72" s="126"/>
      <c r="N72" s="132"/>
      <c r="O72" s="127">
        <f>SUM(C72:N72)</f>
        <v>111463857.45299998</v>
      </c>
    </row>
    <row r="73" ht="12.75">
      <c r="B73" s="131" t="s">
        <v>127</v>
      </c>
    </row>
    <row r="75" ht="12.75">
      <c r="C75" s="159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8"/>
  <sheetViews>
    <sheetView zoomScale="70" zoomScaleNormal="70" zoomScalePageLayoutView="0" workbookViewId="0" topLeftCell="A4">
      <selection activeCell="K19" sqref="K19"/>
    </sheetView>
  </sheetViews>
  <sheetFormatPr defaultColWidth="9.140625" defaultRowHeight="12.75"/>
  <cols>
    <col min="1" max="1" width="44.7109375" style="1" customWidth="1"/>
    <col min="2" max="2" width="16.00390625" style="55" customWidth="1"/>
    <col min="3" max="3" width="16.00390625" style="1" customWidth="1"/>
    <col min="4" max="4" width="10.28125" style="1" customWidth="1"/>
    <col min="5" max="5" width="12.7109375" style="1" bestFit="1" customWidth="1"/>
    <col min="6" max="7" width="17.28125" style="1" customWidth="1"/>
    <col min="8" max="9" width="9.57421875" style="1" customWidth="1"/>
    <col min="10" max="11" width="17.28125" style="1" customWidth="1"/>
    <col min="12" max="13" width="13.421875" style="1" customWidth="1"/>
    <col min="14" max="16384" width="9.140625" style="1" customWidth="1"/>
  </cols>
  <sheetData>
    <row r="1" spans="2:6" ht="26.25">
      <c r="B1" s="72" t="s">
        <v>173</v>
      </c>
      <c r="C1" s="38"/>
      <c r="D1" s="2"/>
      <c r="F1" s="2"/>
    </row>
    <row r="2" spans="4:6" ht="12.75">
      <c r="D2" s="2"/>
      <c r="F2" s="2"/>
    </row>
    <row r="3" spans="4:6" ht="12.75">
      <c r="D3" s="2"/>
      <c r="F3" s="2"/>
    </row>
    <row r="4" spans="2:6" ht="13.5" thickBot="1">
      <c r="B4" s="56"/>
      <c r="C4" s="2"/>
      <c r="D4" s="2"/>
      <c r="E4" s="2"/>
      <c r="F4" s="2"/>
    </row>
    <row r="5" spans="1:13" ht="27" thickBot="1">
      <c r="A5" s="167" t="s">
        <v>109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9"/>
    </row>
    <row r="6" spans="1:13" ht="19.5" thickBot="1" thickTop="1">
      <c r="A6" s="40"/>
      <c r="B6" s="160" t="s">
        <v>28</v>
      </c>
      <c r="C6" s="161"/>
      <c r="D6" s="161"/>
      <c r="E6" s="163"/>
      <c r="F6" s="160" t="s">
        <v>172</v>
      </c>
      <c r="G6" s="161"/>
      <c r="H6" s="161"/>
      <c r="I6" s="162"/>
      <c r="J6" s="160" t="s">
        <v>113</v>
      </c>
      <c r="K6" s="161"/>
      <c r="L6" s="161"/>
      <c r="M6" s="163"/>
    </row>
    <row r="7" spans="1:13" ht="38.25" thickBot="1" thickTop="1">
      <c r="A7" s="41" t="s">
        <v>1</v>
      </c>
      <c r="B7" s="76">
        <v>2011</v>
      </c>
      <c r="C7" s="77">
        <v>2012</v>
      </c>
      <c r="D7" s="78" t="s">
        <v>155</v>
      </c>
      <c r="E7" s="79" t="s">
        <v>156</v>
      </c>
      <c r="F7" s="76">
        <v>2011</v>
      </c>
      <c r="G7" s="77">
        <v>2012</v>
      </c>
      <c r="H7" s="78" t="s">
        <v>155</v>
      </c>
      <c r="I7" s="79" t="s">
        <v>156</v>
      </c>
      <c r="J7" s="76" t="s">
        <v>130</v>
      </c>
      <c r="K7" s="77" t="s">
        <v>161</v>
      </c>
      <c r="L7" s="80" t="s">
        <v>131</v>
      </c>
      <c r="M7" s="79" t="s">
        <v>132</v>
      </c>
    </row>
    <row r="8" spans="1:13" ht="18" thickBot="1" thickTop="1">
      <c r="A8" s="57" t="s">
        <v>2</v>
      </c>
      <c r="B8" s="58">
        <f>'SEKTÖR (U S D)'!B8*1.7923</f>
        <v>2645448.344088486</v>
      </c>
      <c r="C8" s="58">
        <f>'SEKTÖR (U S D)'!C8*1.7948</f>
        <v>2940203.772616376</v>
      </c>
      <c r="D8" s="116">
        <f aca="true" t="shared" si="0" ref="D8:D43">(C8-B8)/B8*100</f>
        <v>11.141983897986524</v>
      </c>
      <c r="E8" s="116">
        <f aca="true" t="shared" si="1" ref="E8:E43">C8/C$45*100</f>
        <v>14.359221549921514</v>
      </c>
      <c r="F8" s="58">
        <f>'SEKTÖR (U S D)'!F8*1.6198</f>
        <v>20310520.604537796</v>
      </c>
      <c r="G8" s="58">
        <f>'SEKTÖR (U S D)'!G8*1.7945</f>
        <v>24512418.959602997</v>
      </c>
      <c r="H8" s="116">
        <f aca="true" t="shared" si="2" ref="H8:H45">(G8-F8)/F8*100</f>
        <v>20.688284839564417</v>
      </c>
      <c r="I8" s="116">
        <f aca="true" t="shared" si="3" ref="I8:I45">G8/G$45*100</f>
        <v>12.25486804972615</v>
      </c>
      <c r="J8" s="58">
        <f>'SEKTÖR (U S D)'!J8*1.5803</f>
        <v>27092752.6497209</v>
      </c>
      <c r="K8" s="58">
        <f>'SEKTÖR (U S D)'!K8*1.8036</f>
        <v>34255969.37056439</v>
      </c>
      <c r="L8" s="116">
        <f aca="true" t="shared" si="4" ref="L8:L45">(K8-J8)/J8*100</f>
        <v>26.43960476610075</v>
      </c>
      <c r="M8" s="116">
        <f aca="true" t="shared" si="5" ref="M8:M45">K8/K$45*100</f>
        <v>12.926893309383525</v>
      </c>
    </row>
    <row r="9" spans="1:13" s="64" customFormat="1" ht="15.75">
      <c r="A9" s="60" t="s">
        <v>73</v>
      </c>
      <c r="B9" s="61">
        <f>'SEKTÖR (U S D)'!B9*1.7923</f>
        <v>1937015.6438963811</v>
      </c>
      <c r="C9" s="61">
        <f>'SEKTÖR (U S D)'!C9*1.7948</f>
        <v>2086241.212236468</v>
      </c>
      <c r="D9" s="62">
        <f t="shared" si="0"/>
        <v>7.703890715095821</v>
      </c>
      <c r="E9" s="62">
        <f t="shared" si="1"/>
        <v>10.188681496188561</v>
      </c>
      <c r="F9" s="61">
        <f>'SEKTÖR (U S D)'!F9*1.6198</f>
        <v>14660362.427437996</v>
      </c>
      <c r="G9" s="61">
        <f>'SEKTÖR (U S D)'!G9*1.7945</f>
        <v>17320194.8140795</v>
      </c>
      <c r="H9" s="62">
        <f t="shared" si="2"/>
        <v>18.1430193135159</v>
      </c>
      <c r="I9" s="62">
        <f t="shared" si="3"/>
        <v>8.65914956789451</v>
      </c>
      <c r="J9" s="61">
        <f>'SEKTÖR (U S D)'!J9*1.5803</f>
        <v>19767637.7680574</v>
      </c>
      <c r="K9" s="61">
        <f>'SEKTÖR (U S D)'!K9*1.8036</f>
        <v>24645192.9352668</v>
      </c>
      <c r="L9" s="62">
        <f t="shared" si="4"/>
        <v>24.67444630683724</v>
      </c>
      <c r="M9" s="63">
        <f t="shared" si="5"/>
        <v>9.300153681744069</v>
      </c>
    </row>
    <row r="10" spans="1:13" ht="14.25">
      <c r="A10" s="44" t="s">
        <v>3</v>
      </c>
      <c r="B10" s="4">
        <f>'SEKTÖR (U S D)'!B10*1.7923</f>
        <v>813652.223461307</v>
      </c>
      <c r="C10" s="4">
        <f>'SEKTÖR (U S D)'!C10*1.7948</f>
        <v>902591.027835196</v>
      </c>
      <c r="D10" s="34">
        <f t="shared" si="0"/>
        <v>10.930813166777815</v>
      </c>
      <c r="E10" s="34">
        <f t="shared" si="1"/>
        <v>4.4080293544157625</v>
      </c>
      <c r="F10" s="4">
        <f>'SEKTÖR (U S D)'!F10*1.6198</f>
        <v>6353833.027814999</v>
      </c>
      <c r="G10" s="4">
        <f>'SEKTÖR (U S D)'!G10*1.7945</f>
        <v>7728024.177173999</v>
      </c>
      <c r="H10" s="34">
        <f t="shared" si="2"/>
        <v>21.627750419994378</v>
      </c>
      <c r="I10" s="34">
        <f t="shared" si="3"/>
        <v>3.863589176263603</v>
      </c>
      <c r="J10" s="4">
        <f>'SEKTÖR (U S D)'!J10*1.5803</f>
        <v>8017977.0007678</v>
      </c>
      <c r="K10" s="4">
        <f>'SEKTÖR (U S D)'!K10*1.8036</f>
        <v>10536325.020864</v>
      </c>
      <c r="L10" s="34">
        <f t="shared" si="4"/>
        <v>31.40877081407248</v>
      </c>
      <c r="M10" s="45">
        <f t="shared" si="5"/>
        <v>3.976006282126502</v>
      </c>
    </row>
    <row r="11" spans="1:13" ht="14.25">
      <c r="A11" s="44" t="s">
        <v>4</v>
      </c>
      <c r="B11" s="4">
        <f>'SEKTÖR (U S D)'!B11*1.7923</f>
        <v>212852.600482682</v>
      </c>
      <c r="C11" s="4">
        <f>'SEKTÖR (U S D)'!C11*1.7948</f>
        <v>207272.03597665598</v>
      </c>
      <c r="D11" s="34">
        <f t="shared" si="0"/>
        <v>-2.6217976634398963</v>
      </c>
      <c r="E11" s="34">
        <f t="shared" si="1"/>
        <v>1.012264902661369</v>
      </c>
      <c r="F11" s="4">
        <f>'SEKTÖR (U S D)'!F11*1.6198</f>
        <v>2454362.7880954</v>
      </c>
      <c r="G11" s="4">
        <f>'SEKTÖR (U S D)'!G11*1.7945</f>
        <v>2540020.4221074996</v>
      </c>
      <c r="H11" s="34">
        <f t="shared" si="2"/>
        <v>3.490015185512578</v>
      </c>
      <c r="I11" s="34">
        <f t="shared" si="3"/>
        <v>1.2698712096850222</v>
      </c>
      <c r="J11" s="4">
        <f>'SEKTÖR (U S D)'!J11*1.5803</f>
        <v>3561351.579827</v>
      </c>
      <c r="K11" s="4">
        <f>'SEKTÖR (U S D)'!K11*1.8036</f>
        <v>4032856.0911564003</v>
      </c>
      <c r="L11" s="34">
        <f t="shared" si="4"/>
        <v>13.239482279710915</v>
      </c>
      <c r="M11" s="45">
        <f t="shared" si="5"/>
        <v>1.5218457215013952</v>
      </c>
    </row>
    <row r="12" spans="1:13" ht="14.25">
      <c r="A12" s="44" t="s">
        <v>5</v>
      </c>
      <c r="B12" s="4">
        <f>'SEKTÖR (U S D)'!B12*1.7923</f>
        <v>206795.723191052</v>
      </c>
      <c r="C12" s="4">
        <f>'SEKTÖR (U S D)'!C12*1.7948</f>
        <v>204352.710982532</v>
      </c>
      <c r="D12" s="34">
        <f t="shared" si="0"/>
        <v>-1.1813649580475012</v>
      </c>
      <c r="E12" s="34">
        <f t="shared" si="1"/>
        <v>0.9980076478556766</v>
      </c>
      <c r="F12" s="4">
        <f>'SEKTÖR (U S D)'!F12*1.6198</f>
        <v>1332991.5044081996</v>
      </c>
      <c r="G12" s="4">
        <f>'SEKTÖR (U S D)'!G12*1.7945</f>
        <v>1630659.275211</v>
      </c>
      <c r="H12" s="34">
        <f t="shared" si="2"/>
        <v>22.330807797230044</v>
      </c>
      <c r="I12" s="34">
        <f t="shared" si="3"/>
        <v>0.8152404005784233</v>
      </c>
      <c r="J12" s="4">
        <f>'SEKTÖR (U S D)'!J12*1.5803</f>
        <v>1830277.8670415003</v>
      </c>
      <c r="K12" s="4">
        <f>'SEKTÖR (U S D)'!K12*1.8036</f>
        <v>2326918.9227480004</v>
      </c>
      <c r="L12" s="34">
        <f t="shared" si="4"/>
        <v>27.134735367219463</v>
      </c>
      <c r="M12" s="45">
        <f t="shared" si="5"/>
        <v>0.8780902484048857</v>
      </c>
    </row>
    <row r="13" spans="1:13" ht="14.25">
      <c r="A13" s="44" t="s">
        <v>6</v>
      </c>
      <c r="B13" s="4">
        <f>'SEKTÖR (U S D)'!B13*1.7923</f>
        <v>274319.33353236696</v>
      </c>
      <c r="C13" s="4">
        <f>'SEKTÖR (U S D)'!C13*1.7948</f>
        <v>295477.32450090395</v>
      </c>
      <c r="D13" s="34">
        <f t="shared" si="0"/>
        <v>7.712905501806551</v>
      </c>
      <c r="E13" s="34">
        <f t="shared" si="1"/>
        <v>1.4430375217534679</v>
      </c>
      <c r="F13" s="4">
        <f>'SEKTÖR (U S D)'!F13*1.6198</f>
        <v>1503723.8280609997</v>
      </c>
      <c r="G13" s="4">
        <f>'SEKTÖR (U S D)'!G13*1.7945</f>
        <v>1643262.9477555</v>
      </c>
      <c r="H13" s="34">
        <f t="shared" si="2"/>
        <v>9.279570961805609</v>
      </c>
      <c r="I13" s="34">
        <f t="shared" si="3"/>
        <v>0.8215415471208903</v>
      </c>
      <c r="J13" s="4">
        <f>'SEKTÖR (U S D)'!J13*1.5803</f>
        <v>2175147.5246112</v>
      </c>
      <c r="K13" s="4">
        <f>'SEKTÖR (U S D)'!K13*1.8036</f>
        <v>2450439.6537132002</v>
      </c>
      <c r="L13" s="34">
        <f t="shared" si="4"/>
        <v>12.656250943310502</v>
      </c>
      <c r="M13" s="45">
        <f t="shared" si="5"/>
        <v>0.924702250342751</v>
      </c>
    </row>
    <row r="14" spans="1:13" ht="14.25">
      <c r="A14" s="44" t="s">
        <v>7</v>
      </c>
      <c r="B14" s="4">
        <f>'SEKTÖR (U S D)'!B14*1.7923</f>
        <v>292939.652150955</v>
      </c>
      <c r="C14" s="4">
        <f>'SEKTÖR (U S D)'!C14*1.7948</f>
        <v>344142.097744928</v>
      </c>
      <c r="D14" s="34">
        <f t="shared" si="0"/>
        <v>17.478837439046252</v>
      </c>
      <c r="E14" s="34">
        <f t="shared" si="1"/>
        <v>1.6807041308490027</v>
      </c>
      <c r="F14" s="4">
        <f>'SEKTÖR (U S D)'!F14*1.6198</f>
        <v>1854253.2632988002</v>
      </c>
      <c r="G14" s="4">
        <f>'SEKTÖR (U S D)'!G14*1.7945</f>
        <v>2234423.5789644998</v>
      </c>
      <c r="H14" s="34">
        <f t="shared" si="2"/>
        <v>20.50261003663326</v>
      </c>
      <c r="I14" s="34">
        <f t="shared" si="3"/>
        <v>1.117089511750508</v>
      </c>
      <c r="J14" s="4">
        <f>'SEKTÖR (U S D)'!J14*1.5803</f>
        <v>2696409.5570459</v>
      </c>
      <c r="K14" s="4">
        <f>'SEKTÖR (U S D)'!K14*1.8036</f>
        <v>3354822.4612176</v>
      </c>
      <c r="L14" s="34">
        <f t="shared" si="4"/>
        <v>24.418134198168183</v>
      </c>
      <c r="M14" s="45">
        <f t="shared" si="5"/>
        <v>1.2659817493107728</v>
      </c>
    </row>
    <row r="15" spans="1:13" ht="14.25">
      <c r="A15" s="44" t="s">
        <v>8</v>
      </c>
      <c r="B15" s="4">
        <f>'SEKTÖR (U S D)'!B15*1.7923</f>
        <v>24517.102673701</v>
      </c>
      <c r="C15" s="4">
        <f>'SEKTÖR (U S D)'!C15*1.7948</f>
        <v>30559.994520551998</v>
      </c>
      <c r="D15" s="34">
        <f t="shared" si="0"/>
        <v>24.647658931302214</v>
      </c>
      <c r="E15" s="34">
        <f t="shared" si="1"/>
        <v>0.1492473875354926</v>
      </c>
      <c r="F15" s="4">
        <f>'SEKTÖR (U S D)'!F15*1.6198</f>
        <v>218806.47799919997</v>
      </c>
      <c r="G15" s="4">
        <f>'SEKTÖR (U S D)'!G15*1.7945</f>
        <v>250067.02044000002</v>
      </c>
      <c r="H15" s="34">
        <f t="shared" si="2"/>
        <v>14.286845036148495</v>
      </c>
      <c r="I15" s="34">
        <f t="shared" si="3"/>
        <v>0.12501982542525888</v>
      </c>
      <c r="J15" s="4">
        <f>'SEKTÖR (U S D)'!J15*1.5803</f>
        <v>282005.55113290006</v>
      </c>
      <c r="K15" s="4">
        <f>'SEKTÖR (U S D)'!K15*1.8036</f>
        <v>334016.06072400004</v>
      </c>
      <c r="L15" s="34">
        <f t="shared" si="4"/>
        <v>18.443080067806576</v>
      </c>
      <c r="M15" s="45">
        <f t="shared" si="5"/>
        <v>0.12604489261103569</v>
      </c>
    </row>
    <row r="16" spans="1:13" ht="14.25">
      <c r="A16" s="44" t="s">
        <v>142</v>
      </c>
      <c r="B16" s="4">
        <f>'SEKTÖR (U S D)'!B16*1.7923</f>
        <v>97924.584444779</v>
      </c>
      <c r="C16" s="4">
        <f>'SEKTÖR (U S D)'!C16*1.7948</f>
        <v>90689.267638032</v>
      </c>
      <c r="D16" s="34">
        <f t="shared" si="0"/>
        <v>-7.388662252457236</v>
      </c>
      <c r="E16" s="34">
        <f t="shared" si="1"/>
        <v>0.4429037532510293</v>
      </c>
      <c r="F16" s="4">
        <f>'SEKTÖR (U S D)'!F16*1.6198</f>
        <v>841854.418223</v>
      </c>
      <c r="G16" s="4">
        <f>'SEKTÖR (U S D)'!G16*1.7945</f>
        <v>1194807.7433455</v>
      </c>
      <c r="H16" s="34">
        <f t="shared" si="2"/>
        <v>41.925696115905595</v>
      </c>
      <c r="I16" s="34">
        <f t="shared" si="3"/>
        <v>0.597338486406456</v>
      </c>
      <c r="J16" s="4">
        <f>'SEKTÖR (U S D)'!J16*1.5803</f>
        <v>1086717.5510246998</v>
      </c>
      <c r="K16" s="4">
        <f>'SEKTÖR (U S D)'!K16*1.8036</f>
        <v>1484742.7752336</v>
      </c>
      <c r="L16" s="34">
        <f t="shared" si="4"/>
        <v>36.62637304731021</v>
      </c>
      <c r="M16" s="45">
        <f t="shared" si="5"/>
        <v>0.5602851648920227</v>
      </c>
    </row>
    <row r="17" spans="1:13" ht="14.25">
      <c r="A17" s="81" t="s">
        <v>145</v>
      </c>
      <c r="B17" s="4">
        <f>'SEKTÖR (U S D)'!B17*1.7923</f>
        <v>14014.423959538</v>
      </c>
      <c r="C17" s="4">
        <f>'SEKTÖR (U S D)'!C17*1.7948</f>
        <v>11156.753037667999</v>
      </c>
      <c r="D17" s="34">
        <f t="shared" si="0"/>
        <v>-20.39092673463125</v>
      </c>
      <c r="E17" s="34">
        <f t="shared" si="1"/>
        <v>0.054486797866760334</v>
      </c>
      <c r="F17" s="4">
        <f>'SEKTÖR (U S D)'!F17*1.6198</f>
        <v>100537.1195374</v>
      </c>
      <c r="G17" s="4">
        <f>'SEKTÖR (U S D)'!G17*1.7945</f>
        <v>98929.65267050001</v>
      </c>
      <c r="H17" s="34">
        <f t="shared" si="2"/>
        <v>-1.598878975542958</v>
      </c>
      <c r="I17" s="34">
        <f t="shared" si="3"/>
        <v>0.049459412458649155</v>
      </c>
      <c r="J17" s="4">
        <f>'SEKTÖR (U S D)'!J17*1.5803</f>
        <v>117751.13344580002</v>
      </c>
      <c r="K17" s="4">
        <f>'SEKTÖR (U S D)'!K17*1.8036</f>
        <v>125073.75321</v>
      </c>
      <c r="L17" s="34">
        <f t="shared" si="4"/>
        <v>6.218725501755381</v>
      </c>
      <c r="M17" s="45">
        <f t="shared" si="5"/>
        <v>0.047198053164396465</v>
      </c>
    </row>
    <row r="18" spans="1:13" s="64" customFormat="1" ht="15.75">
      <c r="A18" s="42" t="s">
        <v>74</v>
      </c>
      <c r="B18" s="3">
        <f>'SEKTÖR (U S D)'!B18*1.7923</f>
        <v>222602.91404474</v>
      </c>
      <c r="C18" s="3">
        <f>'SEKTÖR (U S D)'!C18*1.7948</f>
        <v>266162.386760704</v>
      </c>
      <c r="D18" s="33">
        <f t="shared" si="0"/>
        <v>19.56824011172161</v>
      </c>
      <c r="E18" s="33">
        <f t="shared" si="1"/>
        <v>1.2998706808514482</v>
      </c>
      <c r="F18" s="3">
        <f>'SEKTÖR (U S D)'!F18*1.6198</f>
        <v>1639214.5000322</v>
      </c>
      <c r="G18" s="3">
        <f>'SEKTÖR (U S D)'!G18*1.7945</f>
        <v>2129605.5526915</v>
      </c>
      <c r="H18" s="33">
        <f t="shared" si="2"/>
        <v>29.91622223020033</v>
      </c>
      <c r="I18" s="33">
        <f t="shared" si="3"/>
        <v>1.0646862347289594</v>
      </c>
      <c r="J18" s="3">
        <f>'SEKTÖR (U S D)'!J18*1.5803</f>
        <v>2070331.5132950002</v>
      </c>
      <c r="K18" s="3">
        <f>'SEKTÖR (U S D)'!K18*1.8036</f>
        <v>2873770.1343324003</v>
      </c>
      <c r="L18" s="33">
        <f t="shared" si="4"/>
        <v>38.80724492082436</v>
      </c>
      <c r="M18" s="43">
        <f t="shared" si="5"/>
        <v>1.084450990726573</v>
      </c>
    </row>
    <row r="19" spans="1:13" ht="14.25">
      <c r="A19" s="44" t="s">
        <v>108</v>
      </c>
      <c r="B19" s="4">
        <f>'SEKTÖR (U S D)'!B19*1.7923</f>
        <v>222602.91404474</v>
      </c>
      <c r="C19" s="4">
        <f>'SEKTÖR (U S D)'!C19*1.7948</f>
        <v>266162.386760704</v>
      </c>
      <c r="D19" s="34">
        <f t="shared" si="0"/>
        <v>19.56824011172161</v>
      </c>
      <c r="E19" s="34">
        <f t="shared" si="1"/>
        <v>1.2998706808514482</v>
      </c>
      <c r="F19" s="4">
        <f>'SEKTÖR (U S D)'!F19*1.6198</f>
        <v>1639214.5000322</v>
      </c>
      <c r="G19" s="4">
        <f>'SEKTÖR (U S D)'!G19*1.7945</f>
        <v>2129605.5526915</v>
      </c>
      <c r="H19" s="34">
        <f t="shared" si="2"/>
        <v>29.91622223020033</v>
      </c>
      <c r="I19" s="34">
        <f t="shared" si="3"/>
        <v>1.0646862347289594</v>
      </c>
      <c r="J19" s="4">
        <f>'SEKTÖR (U S D)'!J19*1.5803</f>
        <v>2070331.5132950002</v>
      </c>
      <c r="K19" s="4">
        <f>'SEKTÖR (U S D)'!K19*1.8036</f>
        <v>2873770.1343324003</v>
      </c>
      <c r="L19" s="34">
        <f t="shared" si="4"/>
        <v>38.80724492082436</v>
      </c>
      <c r="M19" s="45">
        <f t="shared" si="5"/>
        <v>1.084450990726573</v>
      </c>
    </row>
    <row r="20" spans="1:13" s="64" customFormat="1" ht="15.75">
      <c r="A20" s="42" t="s">
        <v>75</v>
      </c>
      <c r="B20" s="3">
        <f>'SEKTÖR (U S D)'!B20*1.7923</f>
        <v>485829.78614736506</v>
      </c>
      <c r="C20" s="3">
        <f>'SEKTÖR (U S D)'!C20*1.7948</f>
        <v>587800.173619204</v>
      </c>
      <c r="D20" s="33">
        <f t="shared" si="0"/>
        <v>20.988912244443693</v>
      </c>
      <c r="E20" s="33">
        <f t="shared" si="1"/>
        <v>2.8706693728815025</v>
      </c>
      <c r="F20" s="3">
        <f>'SEKTÖR (U S D)'!F20*1.6198</f>
        <v>4010943.6786873997</v>
      </c>
      <c r="G20" s="3">
        <f>'SEKTÖR (U S D)'!G20*1.7945</f>
        <v>5062618.587448501</v>
      </c>
      <c r="H20" s="33">
        <f t="shared" si="2"/>
        <v>26.220136531691885</v>
      </c>
      <c r="I20" s="33">
        <f t="shared" si="3"/>
        <v>2.5310322444112305</v>
      </c>
      <c r="J20" s="3">
        <f>'SEKTÖR (U S D)'!J20*1.5803</f>
        <v>5254783.3699488</v>
      </c>
      <c r="K20" s="3">
        <f>'SEKTÖR (U S D)'!K20*1.8036</f>
        <v>6737009.908165201</v>
      </c>
      <c r="L20" s="33">
        <f t="shared" si="4"/>
        <v>28.207186364579727</v>
      </c>
      <c r="M20" s="43">
        <f t="shared" si="5"/>
        <v>2.54228999813227</v>
      </c>
    </row>
    <row r="21" spans="1:13" ht="15" thickBot="1">
      <c r="A21" s="44" t="s">
        <v>9</v>
      </c>
      <c r="B21" s="4">
        <f>'SEKTÖR (U S D)'!B21*1.7923</f>
        <v>485829.78614736506</v>
      </c>
      <c r="C21" s="4">
        <f>'SEKTÖR (U S D)'!C21*1.7948</f>
        <v>587800.173619204</v>
      </c>
      <c r="D21" s="34">
        <f t="shared" si="0"/>
        <v>20.988912244443693</v>
      </c>
      <c r="E21" s="34">
        <f t="shared" si="1"/>
        <v>2.8706693728815025</v>
      </c>
      <c r="F21" s="4">
        <f>'SEKTÖR (U S D)'!F21*1.6198</f>
        <v>4010943.6786873997</v>
      </c>
      <c r="G21" s="4">
        <f>'SEKTÖR (U S D)'!G21*1.7945</f>
        <v>5062618.587448501</v>
      </c>
      <c r="H21" s="34">
        <f t="shared" si="2"/>
        <v>26.220136531691885</v>
      </c>
      <c r="I21" s="34">
        <f t="shared" si="3"/>
        <v>2.5310322444112305</v>
      </c>
      <c r="J21" s="4">
        <f>'SEKTÖR (U S D)'!J21*1.5803</f>
        <v>5254783.3699488</v>
      </c>
      <c r="K21" s="4">
        <f>'SEKTÖR (U S D)'!K21*1.8036</f>
        <v>6737009.908165201</v>
      </c>
      <c r="L21" s="34">
        <f t="shared" si="4"/>
        <v>28.207186364579727</v>
      </c>
      <c r="M21" s="45">
        <f t="shared" si="5"/>
        <v>2.54228999813227</v>
      </c>
    </row>
    <row r="22" spans="1:13" ht="18" thickBot="1" thickTop="1">
      <c r="A22" s="51" t="s">
        <v>10</v>
      </c>
      <c r="B22" s="58">
        <f>'SEKTÖR (U S D)'!B22*1.7923</f>
        <v>15818350.460733715</v>
      </c>
      <c r="C22" s="58">
        <f>'SEKTÖR (U S D)'!C22*1.7948</f>
        <v>16880528.385141846</v>
      </c>
      <c r="D22" s="59">
        <f t="shared" si="0"/>
        <v>6.714846323861651</v>
      </c>
      <c r="E22" s="59">
        <f t="shared" si="1"/>
        <v>82.44028839752688</v>
      </c>
      <c r="F22" s="58">
        <f>'SEKTÖR (U S D)'!F22*1.6198</f>
        <v>134900096.349473</v>
      </c>
      <c r="G22" s="58">
        <f>'SEKTÖR (U S D)'!G22*1.7945</f>
        <v>152417724.55881304</v>
      </c>
      <c r="H22" s="59">
        <f t="shared" si="2"/>
        <v>12.98563061360517</v>
      </c>
      <c r="I22" s="59">
        <f t="shared" si="3"/>
        <v>76.20052129437049</v>
      </c>
      <c r="J22" s="58">
        <f>'SEKTÖR (U S D)'!J22*1.5803</f>
        <v>172949850.07509863</v>
      </c>
      <c r="K22" s="58">
        <f>'SEKTÖR (U S D)'!K22*1.8036</f>
        <v>204001697.92862162</v>
      </c>
      <c r="L22" s="59">
        <f t="shared" si="4"/>
        <v>17.954249651005533</v>
      </c>
      <c r="M22" s="59">
        <f t="shared" si="5"/>
        <v>76.9824422578566</v>
      </c>
    </row>
    <row r="23" spans="1:13" s="64" customFormat="1" ht="15.75">
      <c r="A23" s="42" t="s">
        <v>76</v>
      </c>
      <c r="B23" s="3">
        <f>'SEKTÖR (U S D)'!B23*1.7923</f>
        <v>1561258.839193836</v>
      </c>
      <c r="C23" s="3">
        <f>'SEKTÖR (U S D)'!C23*1.7948</f>
        <v>1821397.899072248</v>
      </c>
      <c r="D23" s="33">
        <f t="shared" si="0"/>
        <v>16.662135281343616</v>
      </c>
      <c r="E23" s="33">
        <f t="shared" si="1"/>
        <v>8.895252841630995</v>
      </c>
      <c r="F23" s="3">
        <f>'SEKTÖR (U S D)'!F23*1.6198</f>
        <v>13251365.4056056</v>
      </c>
      <c r="G23" s="3">
        <f>'SEKTÖR (U S D)'!G23*1.7945</f>
        <v>15125778.968389498</v>
      </c>
      <c r="H23" s="33">
        <f t="shared" si="2"/>
        <v>14.145059813919126</v>
      </c>
      <c r="I23" s="33">
        <f t="shared" si="3"/>
        <v>7.562061733377716</v>
      </c>
      <c r="J23" s="3">
        <f>'SEKTÖR (U S D)'!J23*1.5803</f>
        <v>17192683.651413195</v>
      </c>
      <c r="K23" s="3">
        <f>'SEKTÖR (U S D)'!K23*1.8036</f>
        <v>20384847.859881602</v>
      </c>
      <c r="L23" s="33">
        <f t="shared" si="4"/>
        <v>18.566992060055846</v>
      </c>
      <c r="M23" s="43">
        <f t="shared" si="5"/>
        <v>7.692462314002908</v>
      </c>
    </row>
    <row r="24" spans="1:13" ht="14.25">
      <c r="A24" s="44" t="s">
        <v>11</v>
      </c>
      <c r="B24" s="4">
        <f>'SEKTÖR (U S D)'!B24*1.7923</f>
        <v>1125619.92437862</v>
      </c>
      <c r="C24" s="4">
        <f>'SEKTÖR (U S D)'!C24*1.7948</f>
        <v>1253057.015004172</v>
      </c>
      <c r="D24" s="34">
        <f t="shared" si="0"/>
        <v>11.321502744001405</v>
      </c>
      <c r="E24" s="34">
        <f t="shared" si="1"/>
        <v>6.1196177831977305</v>
      </c>
      <c r="F24" s="4">
        <f>'SEKTÖR (U S D)'!F24*1.6198</f>
        <v>9659026.807757601</v>
      </c>
      <c r="G24" s="4">
        <f>'SEKTÖR (U S D)'!G24*1.7945</f>
        <v>10421131.940736499</v>
      </c>
      <c r="H24" s="34">
        <f t="shared" si="2"/>
        <v>7.890081973546407</v>
      </c>
      <c r="I24" s="34">
        <f t="shared" si="3"/>
        <v>5.209995679046633</v>
      </c>
      <c r="J24" s="4">
        <f>'SEKTÖR (U S D)'!J24*1.5803</f>
        <v>12342566.286515601</v>
      </c>
      <c r="K24" s="4">
        <f>'SEKTÖR (U S D)'!K24*1.8036</f>
        <v>14050276.3631988</v>
      </c>
      <c r="L24" s="34">
        <f t="shared" si="4"/>
        <v>13.835940087669552</v>
      </c>
      <c r="M24" s="45">
        <f t="shared" si="5"/>
        <v>5.302037188020512</v>
      </c>
    </row>
    <row r="25" spans="1:13" ht="14.25">
      <c r="A25" s="44" t="s">
        <v>12</v>
      </c>
      <c r="B25" s="4">
        <f>'SEKTÖR (U S D)'!B25*1.7923</f>
        <v>191978.220807525</v>
      </c>
      <c r="C25" s="4">
        <f>'SEKTÖR (U S D)'!C25*1.7948</f>
        <v>265153.979547324</v>
      </c>
      <c r="D25" s="34">
        <f t="shared" si="0"/>
        <v>38.116698046266464</v>
      </c>
      <c r="E25" s="34">
        <f t="shared" si="1"/>
        <v>1.294945871651378</v>
      </c>
      <c r="F25" s="4">
        <f>'SEKTÖR (U S D)'!F25*1.6198</f>
        <v>1741201.6224148</v>
      </c>
      <c r="G25" s="4">
        <f>'SEKTÖR (U S D)'!G25*1.7945</f>
        <v>2122617.897101</v>
      </c>
      <c r="H25" s="34">
        <f t="shared" si="2"/>
        <v>21.905347995094875</v>
      </c>
      <c r="I25" s="34">
        <f t="shared" si="3"/>
        <v>1.0611927893297255</v>
      </c>
      <c r="J25" s="4">
        <f>'SEKTÖR (U S D)'!J25*1.5803</f>
        <v>2391104.5921135005</v>
      </c>
      <c r="K25" s="4">
        <f>'SEKTÖR (U S D)'!K25*1.8036</f>
        <v>2863202.5569636</v>
      </c>
      <c r="L25" s="34">
        <f t="shared" si="4"/>
        <v>19.743927823450488</v>
      </c>
      <c r="M25" s="45">
        <f t="shared" si="5"/>
        <v>1.0804631910030447</v>
      </c>
    </row>
    <row r="26" spans="1:13" ht="14.25">
      <c r="A26" s="44" t="s">
        <v>13</v>
      </c>
      <c r="B26" s="4">
        <f>'SEKTÖR (U S D)'!B26*1.7923</f>
        <v>243660.694007691</v>
      </c>
      <c r="C26" s="4">
        <f>'SEKTÖR (U S D)'!C26*1.7948</f>
        <v>303186.904520752</v>
      </c>
      <c r="D26" s="34">
        <f t="shared" si="0"/>
        <v>24.429960176991912</v>
      </c>
      <c r="E26" s="34">
        <f t="shared" si="1"/>
        <v>1.4806891867818872</v>
      </c>
      <c r="F26" s="4">
        <f>'SEKTÖR (U S D)'!F26*1.6198</f>
        <v>1851136.9819123996</v>
      </c>
      <c r="G26" s="4">
        <f>'SEKTÖR (U S D)'!G26*1.7945</f>
        <v>2582029.134141</v>
      </c>
      <c r="H26" s="34">
        <f t="shared" si="2"/>
        <v>39.483417995005404</v>
      </c>
      <c r="I26" s="34">
        <f t="shared" si="3"/>
        <v>1.290873266795661</v>
      </c>
      <c r="J26" s="4">
        <f>'SEKTÖR (U S D)'!J26*1.5803</f>
        <v>2459012.7822659</v>
      </c>
      <c r="K26" s="4">
        <f>'SEKTÖR (U S D)'!K26*1.8036</f>
        <v>3471374.3505192003</v>
      </c>
      <c r="L26" s="34">
        <f t="shared" si="4"/>
        <v>41.16943090147103</v>
      </c>
      <c r="M26" s="45">
        <f t="shared" si="5"/>
        <v>1.309963976808428</v>
      </c>
    </row>
    <row r="27" spans="1:13" s="64" customFormat="1" ht="15.75">
      <c r="A27" s="42" t="s">
        <v>77</v>
      </c>
      <c r="B27" s="3">
        <f>'SEKTÖR (U S D)'!B27*1.7923</f>
        <v>2190138.550192083</v>
      </c>
      <c r="C27" s="3">
        <f>'SEKTÖR (U S D)'!C27*1.7948</f>
        <v>2672071.089539908</v>
      </c>
      <c r="D27" s="33">
        <f t="shared" si="0"/>
        <v>22.00465990179285</v>
      </c>
      <c r="E27" s="33">
        <f t="shared" si="1"/>
        <v>13.049728433516261</v>
      </c>
      <c r="F27" s="3">
        <f>'SEKTÖR (U S D)'!F27*1.6198</f>
        <v>19284555.6785336</v>
      </c>
      <c r="G27" s="3">
        <f>'SEKTÖR (U S D)'!G27*1.7945</f>
        <v>23196083.972409498</v>
      </c>
      <c r="H27" s="33">
        <f t="shared" si="2"/>
        <v>20.283217093925458</v>
      </c>
      <c r="I27" s="33">
        <f t="shared" si="3"/>
        <v>11.596772591914362</v>
      </c>
      <c r="J27" s="3">
        <f>'SEKTÖR (U S D)'!J27*1.5803</f>
        <v>24460198.7061969</v>
      </c>
      <c r="K27" s="3">
        <f>'SEKTÖR (U S D)'!K27*1.8036</f>
        <v>30275648.294918403</v>
      </c>
      <c r="L27" s="33">
        <f t="shared" si="4"/>
        <v>23.775152682010635</v>
      </c>
      <c r="M27" s="43">
        <f t="shared" si="5"/>
        <v>11.424872294436586</v>
      </c>
    </row>
    <row r="28" spans="1:13" ht="14.25">
      <c r="A28" s="44" t="s">
        <v>14</v>
      </c>
      <c r="B28" s="4">
        <f>'SEKTÖR (U S D)'!B28*1.7923</f>
        <v>2190138.550192083</v>
      </c>
      <c r="C28" s="4">
        <f>'SEKTÖR (U S D)'!C28*1.7948</f>
        <v>2672071.089539908</v>
      </c>
      <c r="D28" s="34">
        <f t="shared" si="0"/>
        <v>22.00465990179285</v>
      </c>
      <c r="E28" s="34">
        <f t="shared" si="1"/>
        <v>13.049728433516261</v>
      </c>
      <c r="F28" s="4">
        <f>'SEKTÖR (U S D)'!F28*1.6198</f>
        <v>19284555.6785336</v>
      </c>
      <c r="G28" s="4">
        <f>'SEKTÖR (U S D)'!G28*1.7945</f>
        <v>23196083.972409498</v>
      </c>
      <c r="H28" s="34">
        <f t="shared" si="2"/>
        <v>20.283217093925458</v>
      </c>
      <c r="I28" s="34">
        <f t="shared" si="3"/>
        <v>11.596772591914362</v>
      </c>
      <c r="J28" s="4">
        <f>'SEKTÖR (U S D)'!J28*1.5803</f>
        <v>24460198.7061969</v>
      </c>
      <c r="K28" s="4">
        <f>'SEKTÖR (U S D)'!K28*1.8036</f>
        <v>30275648.294918403</v>
      </c>
      <c r="L28" s="34">
        <f t="shared" si="4"/>
        <v>23.775152682010635</v>
      </c>
      <c r="M28" s="45">
        <f t="shared" si="5"/>
        <v>11.424872294436586</v>
      </c>
    </row>
    <row r="29" spans="1:13" s="64" customFormat="1" ht="15.75">
      <c r="A29" s="42" t="s">
        <v>78</v>
      </c>
      <c r="B29" s="3">
        <f>'SEKTÖR (U S D)'!B29*1.7923</f>
        <v>12066953.071347797</v>
      </c>
      <c r="C29" s="3">
        <f>'SEKTÖR (U S D)'!C29*1.7948</f>
        <v>12387059.396529691</v>
      </c>
      <c r="D29" s="33">
        <f t="shared" si="0"/>
        <v>2.65275188599155</v>
      </c>
      <c r="E29" s="33">
        <f t="shared" si="1"/>
        <v>60.49530712237963</v>
      </c>
      <c r="F29" s="3">
        <f>'SEKTÖR (U S D)'!F29*1.6198</f>
        <v>102364175.2685734</v>
      </c>
      <c r="G29" s="3">
        <f>'SEKTÖR (U S D)'!G29*1.7945</f>
        <v>114095861.61980851</v>
      </c>
      <c r="H29" s="33">
        <f t="shared" si="2"/>
        <v>11.460734500575638</v>
      </c>
      <c r="I29" s="33">
        <f t="shared" si="3"/>
        <v>57.04168696997554</v>
      </c>
      <c r="J29" s="3">
        <f>'SEKTÖR (U S D)'!J29*1.5803</f>
        <v>131296967.72064911</v>
      </c>
      <c r="K29" s="3">
        <f>'SEKTÖR (U S D)'!K29*1.8036</f>
        <v>153341203.5774216</v>
      </c>
      <c r="L29" s="33">
        <f t="shared" si="4"/>
        <v>16.789600125171507</v>
      </c>
      <c r="M29" s="43">
        <f t="shared" si="5"/>
        <v>57.86510833002679</v>
      </c>
    </row>
    <row r="30" spans="1:13" ht="14.25">
      <c r="A30" s="44" t="s">
        <v>15</v>
      </c>
      <c r="B30" s="4">
        <f>'SEKTÖR (U S D)'!B30*1.7923</f>
        <v>1976557.630538017</v>
      </c>
      <c r="C30" s="4">
        <f>'SEKTÖR (U S D)'!C30*1.7948</f>
        <v>2465817.265481864</v>
      </c>
      <c r="D30" s="34">
        <f t="shared" si="0"/>
        <v>24.753117611383338</v>
      </c>
      <c r="E30" s="34">
        <f t="shared" si="1"/>
        <v>12.042436223788727</v>
      </c>
      <c r="F30" s="4">
        <f>'SEKTÖR (U S D)'!F30*1.6198</f>
        <v>20013996.253742397</v>
      </c>
      <c r="G30" s="4">
        <f>'SEKTÖR (U S D)'!G30*1.7945</f>
        <v>21568054.72896</v>
      </c>
      <c r="H30" s="34">
        <f t="shared" si="2"/>
        <v>7.76485842964526</v>
      </c>
      <c r="I30" s="34">
        <f t="shared" si="3"/>
        <v>10.782847063289495</v>
      </c>
      <c r="J30" s="4">
        <f>'SEKTÖR (U S D)'!J30*1.5803</f>
        <v>25850237.7433756</v>
      </c>
      <c r="K30" s="4">
        <f>'SEKTÖR (U S D)'!K30*1.8036</f>
        <v>28527308.111754</v>
      </c>
      <c r="L30" s="34">
        <f t="shared" si="4"/>
        <v>10.356076392622072</v>
      </c>
      <c r="M30" s="45">
        <f t="shared" si="5"/>
        <v>10.76511554454602</v>
      </c>
    </row>
    <row r="31" spans="1:13" ht="14.25">
      <c r="A31" s="44" t="s">
        <v>119</v>
      </c>
      <c r="B31" s="4">
        <f>'SEKTÖR (U S D)'!B31*1.7923</f>
        <v>2932912.867105104</v>
      </c>
      <c r="C31" s="4">
        <f>'SEKTÖR (U S D)'!C31*1.7948</f>
        <v>2697892.0077567357</v>
      </c>
      <c r="D31" s="34">
        <f t="shared" si="0"/>
        <v>-8.01322337203774</v>
      </c>
      <c r="E31" s="34">
        <f t="shared" si="1"/>
        <v>13.175831354936534</v>
      </c>
      <c r="F31" s="4">
        <f>'SEKTÖR (U S D)'!F31*1.6198</f>
        <v>24326475.591308802</v>
      </c>
      <c r="G31" s="4">
        <f>'SEKTÖR (U S D)'!G31*1.7945</f>
        <v>25210617.519460503</v>
      </c>
      <c r="H31" s="34">
        <f t="shared" si="2"/>
        <v>3.634484267287699</v>
      </c>
      <c r="I31" s="34">
        <f t="shared" si="3"/>
        <v>12.603929121082006</v>
      </c>
      <c r="J31" s="4">
        <f>'SEKTÖR (U S D)'!J31*1.5803</f>
        <v>31096120.4639085</v>
      </c>
      <c r="K31" s="4">
        <f>'SEKTÖR (U S D)'!K31*1.8036</f>
        <v>34541992.6723584</v>
      </c>
      <c r="L31" s="34">
        <f t="shared" si="4"/>
        <v>11.08135727879408</v>
      </c>
      <c r="M31" s="45">
        <f t="shared" si="5"/>
        <v>13.034827569432982</v>
      </c>
    </row>
    <row r="32" spans="1:13" ht="14.25">
      <c r="A32" s="44" t="s">
        <v>120</v>
      </c>
      <c r="B32" s="4">
        <f>'SEKTÖR (U S D)'!B32*1.7923</f>
        <v>148637.838656701</v>
      </c>
      <c r="C32" s="4">
        <f>'SEKTÖR (U S D)'!C32*1.7948</f>
        <v>30371.937117508</v>
      </c>
      <c r="D32" s="34">
        <f t="shared" si="0"/>
        <v>-79.56648361413808</v>
      </c>
      <c r="E32" s="34">
        <f t="shared" si="1"/>
        <v>0.14832896210540455</v>
      </c>
      <c r="F32" s="4">
        <f>'SEKTÖR (U S D)'!F32*1.6198</f>
        <v>1835529.7424099997</v>
      </c>
      <c r="G32" s="4">
        <f>'SEKTÖR (U S D)'!G32*1.7945</f>
        <v>1086020.3943315002</v>
      </c>
      <c r="H32" s="34">
        <f t="shared" si="2"/>
        <v>-40.833407967250615</v>
      </c>
      <c r="I32" s="34">
        <f t="shared" si="3"/>
        <v>0.5429507652336426</v>
      </c>
      <c r="J32" s="4">
        <f>'SEKTÖR (U S D)'!J32*1.5803</f>
        <v>2102400.5080087</v>
      </c>
      <c r="K32" s="4">
        <f>'SEKTÖR (U S D)'!K32*1.8036</f>
        <v>1431497.7924228</v>
      </c>
      <c r="L32" s="34">
        <f t="shared" si="4"/>
        <v>-31.911270618049315</v>
      </c>
      <c r="M32" s="45">
        <f t="shared" si="5"/>
        <v>0.5401925438189022</v>
      </c>
    </row>
    <row r="33" spans="1:13" ht="14.25">
      <c r="A33" s="44" t="s">
        <v>32</v>
      </c>
      <c r="B33" s="4">
        <f>'SEKTÖR (U S D)'!B33*1.7923</f>
        <v>1799114.7766001371</v>
      </c>
      <c r="C33" s="4">
        <f>'SEKTÖR (U S D)'!C33*1.7948</f>
        <v>1765360.9503321678</v>
      </c>
      <c r="D33" s="34">
        <f t="shared" si="0"/>
        <v>-1.8761352364497477</v>
      </c>
      <c r="E33" s="34">
        <f t="shared" si="1"/>
        <v>8.621582367007944</v>
      </c>
      <c r="F33" s="4">
        <f>'SEKTÖR (U S D)'!F33*1.6198</f>
        <v>12892209.890687399</v>
      </c>
      <c r="G33" s="4">
        <f>'SEKTÖR (U S D)'!G33*1.7945</f>
        <v>15746350.135641001</v>
      </c>
      <c r="H33" s="34">
        <f t="shared" si="2"/>
        <v>22.138487265982782</v>
      </c>
      <c r="I33" s="34">
        <f t="shared" si="3"/>
        <v>7.8723133565514605</v>
      </c>
      <c r="J33" s="4">
        <f>'SEKTÖR (U S D)'!J33*1.5803</f>
        <v>16921996.845741197</v>
      </c>
      <c r="K33" s="4">
        <f>'SEKTÖR (U S D)'!K33*1.8036</f>
        <v>21643614.108363602</v>
      </c>
      <c r="L33" s="34">
        <f t="shared" si="4"/>
        <v>27.902246440914013</v>
      </c>
      <c r="M33" s="45">
        <f t="shared" si="5"/>
        <v>8.167472576289107</v>
      </c>
    </row>
    <row r="34" spans="1:13" ht="14.25">
      <c r="A34" s="44" t="s">
        <v>31</v>
      </c>
      <c r="B34" s="4">
        <f>'SEKTÖR (U S D)'!B34*1.7923</f>
        <v>660480.044909145</v>
      </c>
      <c r="C34" s="4">
        <f>'SEKTÖR (U S D)'!C34*1.7948</f>
        <v>752265.885963452</v>
      </c>
      <c r="D34" s="34">
        <f t="shared" si="0"/>
        <v>13.896837877506659</v>
      </c>
      <c r="E34" s="34">
        <f t="shared" si="1"/>
        <v>3.6738788724786073</v>
      </c>
      <c r="F34" s="4">
        <f>'SEKTÖR (U S D)'!F34*1.6198</f>
        <v>5797062.813505599</v>
      </c>
      <c r="G34" s="4">
        <f>'SEKTÖR (U S D)'!G34*1.7945</f>
        <v>7068881.610598501</v>
      </c>
      <c r="H34" s="34">
        <f t="shared" si="2"/>
        <v>21.939020466190314</v>
      </c>
      <c r="I34" s="34">
        <f t="shared" si="3"/>
        <v>3.534053964228724</v>
      </c>
      <c r="J34" s="4">
        <f>'SEKTÖR (U S D)'!J34*1.5803</f>
        <v>7562713.881113299</v>
      </c>
      <c r="K34" s="4">
        <f>'SEKTÖR (U S D)'!K34*1.8036</f>
        <v>9486308.861226</v>
      </c>
      <c r="L34" s="34">
        <f t="shared" si="4"/>
        <v>25.435247324595732</v>
      </c>
      <c r="M34" s="45">
        <f t="shared" si="5"/>
        <v>3.579770323308986</v>
      </c>
    </row>
    <row r="35" spans="1:13" ht="14.25">
      <c r="A35" s="44" t="s">
        <v>16</v>
      </c>
      <c r="B35" s="4">
        <f>'SEKTÖR (U S D)'!B35*1.7923</f>
        <v>918371.97887706</v>
      </c>
      <c r="C35" s="4">
        <f>'SEKTÖR (U S D)'!C35*1.7948</f>
        <v>930551.463201248</v>
      </c>
      <c r="D35" s="34">
        <f t="shared" si="0"/>
        <v>1.3262038263711449</v>
      </c>
      <c r="E35" s="34">
        <f t="shared" si="1"/>
        <v>4.544581143714411</v>
      </c>
      <c r="F35" s="4">
        <f>'SEKTÖR (U S D)'!F35*1.6198</f>
        <v>7667013.816152601</v>
      </c>
      <c r="G35" s="4">
        <f>'SEKTÖR (U S D)'!G35*1.7945</f>
        <v>8492740.979500499</v>
      </c>
      <c r="H35" s="34">
        <f t="shared" si="2"/>
        <v>10.769866641015886</v>
      </c>
      <c r="I35" s="34">
        <f t="shared" si="3"/>
        <v>4.245905728675839</v>
      </c>
      <c r="J35" s="4">
        <f>'SEKTÖR (U S D)'!J35*1.5803</f>
        <v>9763864.050678302</v>
      </c>
      <c r="K35" s="4">
        <f>'SEKTÖR (U S D)'!K35*1.8036</f>
        <v>11331360.5328936</v>
      </c>
      <c r="L35" s="34">
        <f t="shared" si="4"/>
        <v>16.054058865213342</v>
      </c>
      <c r="M35" s="45">
        <f t="shared" si="5"/>
        <v>4.276022291891179</v>
      </c>
    </row>
    <row r="36" spans="1:13" ht="14.25">
      <c r="A36" s="44" t="s">
        <v>141</v>
      </c>
      <c r="B36" s="4">
        <f>'SEKTÖR (U S D)'!B36*1.7923</f>
        <v>2279372.866030543</v>
      </c>
      <c r="C36" s="4">
        <f>'SEKTÖR (U S D)'!C36*1.7948</f>
        <v>2195437.738316088</v>
      </c>
      <c r="D36" s="34">
        <f t="shared" si="0"/>
        <v>-3.6823781209884077</v>
      </c>
      <c r="E36" s="34">
        <f t="shared" si="1"/>
        <v>10.721970081511259</v>
      </c>
      <c r="F36" s="4">
        <f>'SEKTÖR (U S D)'!F36*1.6198</f>
        <v>18564395.6664348</v>
      </c>
      <c r="G36" s="4">
        <f>'SEKTÖR (U S D)'!G36*1.7945</f>
        <v>21218561.995036498</v>
      </c>
      <c r="H36" s="34">
        <f t="shared" si="2"/>
        <v>14.297079077023458</v>
      </c>
      <c r="I36" s="34">
        <f t="shared" si="3"/>
        <v>10.60811982214577</v>
      </c>
      <c r="J36" s="4">
        <f>'SEKTÖR (U S D)'!J36*1.5803</f>
        <v>23485974.5499227</v>
      </c>
      <c r="K36" s="4">
        <f>'SEKTÖR (U S D)'!K36*1.8036</f>
        <v>28242092.272662003</v>
      </c>
      <c r="L36" s="34">
        <f t="shared" si="4"/>
        <v>20.250885108597526</v>
      </c>
      <c r="M36" s="45">
        <f t="shared" si="5"/>
        <v>10.657485990052763</v>
      </c>
    </row>
    <row r="37" spans="1:13" ht="14.25">
      <c r="A37" s="44" t="s">
        <v>151</v>
      </c>
      <c r="B37" s="4">
        <f>'SEKTÖR (U S D)'!B37*1.7923</f>
        <v>486642.409285774</v>
      </c>
      <c r="C37" s="4">
        <f>'SEKTÖR (U S D)'!C37*1.7948</f>
        <v>449994.458201652</v>
      </c>
      <c r="D37" s="34">
        <f t="shared" si="0"/>
        <v>-7.530776271206771</v>
      </c>
      <c r="E37" s="34">
        <f t="shared" si="1"/>
        <v>2.1976606457465055</v>
      </c>
      <c r="F37" s="4">
        <f>'SEKTÖR (U S D)'!F37*1.6198</f>
        <v>3908061.6702582003</v>
      </c>
      <c r="G37" s="4">
        <f>'SEKTÖR (U S D)'!G37*1.7945</f>
        <v>4206202.440332</v>
      </c>
      <c r="H37" s="34">
        <f t="shared" si="2"/>
        <v>7.628865540755454</v>
      </c>
      <c r="I37" s="34">
        <f t="shared" si="3"/>
        <v>2.1028710378055497</v>
      </c>
      <c r="J37" s="4">
        <f>'SEKTÖR (U S D)'!J37*1.5803</f>
        <v>5106079.7727286</v>
      </c>
      <c r="K37" s="4">
        <f>'SEKTÖR (U S D)'!K37*1.8036</f>
        <v>5577641.696959199</v>
      </c>
      <c r="L37" s="34">
        <f t="shared" si="4"/>
        <v>9.235302721849278</v>
      </c>
      <c r="M37" s="45">
        <f t="shared" si="5"/>
        <v>2.104788755343651</v>
      </c>
    </row>
    <row r="38" spans="1:13" ht="14.25">
      <c r="A38" s="44" t="s">
        <v>150</v>
      </c>
      <c r="B38" s="4">
        <f>'SEKTÖR (U S D)'!B38*1.7923</f>
        <v>205215.07887327</v>
      </c>
      <c r="C38" s="4">
        <f>'SEKTÖR (U S D)'!C38*1.7948</f>
        <v>323943.680172924</v>
      </c>
      <c r="D38" s="34">
        <f t="shared" si="0"/>
        <v>57.8556906985254</v>
      </c>
      <c r="E38" s="34">
        <f t="shared" si="1"/>
        <v>1.5820600995830534</v>
      </c>
      <c r="F38" s="4">
        <f>'SEKTÖR (U S D)'!F38*1.6198</f>
        <v>1675558.496885</v>
      </c>
      <c r="G38" s="4">
        <f>'SEKTÖR (U S D)'!G38*1.7945</f>
        <v>2671302.67742</v>
      </c>
      <c r="H38" s="34">
        <f t="shared" si="2"/>
        <v>59.42759876102026</v>
      </c>
      <c r="I38" s="34">
        <f t="shared" si="3"/>
        <v>1.3355051529843989</v>
      </c>
      <c r="J38" s="4">
        <f>'SEKTÖR (U S D)'!J38*1.5803</f>
        <v>2229235.4097132</v>
      </c>
      <c r="K38" s="4">
        <f>'SEKTÖR (U S D)'!K38*1.8036</f>
        <v>3460158.9615132003</v>
      </c>
      <c r="L38" s="34">
        <f t="shared" si="4"/>
        <v>55.21729766343357</v>
      </c>
      <c r="M38" s="45">
        <f t="shared" si="5"/>
        <v>1.3057317177374475</v>
      </c>
    </row>
    <row r="39" spans="1:13" ht="14.25">
      <c r="A39" s="44" t="s">
        <v>157</v>
      </c>
      <c r="B39" s="4">
        <f>'SEKTÖR (U S D)'!B39*1.7923</f>
        <v>114534.77805154999</v>
      </c>
      <c r="C39" s="4">
        <f>'SEKTÖR (U S D)'!C39*1.7948</f>
        <v>169968.68135514398</v>
      </c>
      <c r="D39" s="34">
        <f t="shared" si="0"/>
        <v>48.399188653986144</v>
      </c>
      <c r="E39" s="34">
        <f t="shared" si="1"/>
        <v>0.8300846270783174</v>
      </c>
      <c r="F39" s="4">
        <f>'SEKTÖR (U S D)'!F39*1.6198</f>
        <v>932218.3919594</v>
      </c>
      <c r="G39" s="4">
        <f>'SEKTÖR (U S D)'!G39*1.7945</f>
        <v>1662157.1503249998</v>
      </c>
      <c r="H39" s="34">
        <f t="shared" si="2"/>
        <v>78.30126123465176</v>
      </c>
      <c r="I39" s="34">
        <f t="shared" si="3"/>
        <v>0.8309876144296945</v>
      </c>
      <c r="J39" s="4">
        <f>'SEKTÖR (U S D)'!J39*1.5803</f>
        <v>1231843.8294561</v>
      </c>
      <c r="K39" s="4">
        <f>'SEKTÖR (U S D)'!K39*1.8036</f>
        <v>2226688.8180588</v>
      </c>
      <c r="L39" s="34">
        <f t="shared" si="4"/>
        <v>80.76064228384836</v>
      </c>
      <c r="M39" s="45">
        <f t="shared" si="5"/>
        <v>0.8402672384736888</v>
      </c>
    </row>
    <row r="40" spans="1:13" ht="14.25">
      <c r="A40" s="81" t="s">
        <v>158</v>
      </c>
      <c r="B40" s="4">
        <f>'SEKTÖR (U S D)'!B40*1.7923</f>
        <v>537805.136921848</v>
      </c>
      <c r="C40" s="4">
        <f>'SEKTÖR (U S D)'!C40*1.7948</f>
        <v>594178.2793565639</v>
      </c>
      <c r="D40" s="34">
        <f t="shared" si="0"/>
        <v>10.482075860667695</v>
      </c>
      <c r="E40" s="34">
        <f t="shared" si="1"/>
        <v>2.9018184497599666</v>
      </c>
      <c r="F40" s="4">
        <f>'SEKTÖR (U S D)'!F40*1.6198</f>
        <v>4657054.676328599</v>
      </c>
      <c r="G40" s="4">
        <f>'SEKTÖR (U S D)'!G40*1.7945</f>
        <v>5052809.2869755</v>
      </c>
      <c r="H40" s="34">
        <f t="shared" si="2"/>
        <v>8.49795929299449</v>
      </c>
      <c r="I40" s="34">
        <f t="shared" si="3"/>
        <v>2.5261281309838757</v>
      </c>
      <c r="J40" s="4">
        <f>'SEKTÖR (U S D)'!J40*1.5803</f>
        <v>5834810.8316782</v>
      </c>
      <c r="K40" s="4">
        <f>'SEKTÖR (U S D)'!K40*1.8036</f>
        <v>6732583.734888</v>
      </c>
      <c r="L40" s="34">
        <f t="shared" si="4"/>
        <v>15.386495451328704</v>
      </c>
      <c r="M40" s="45">
        <f t="shared" si="5"/>
        <v>2.5406197295404143</v>
      </c>
    </row>
    <row r="41" spans="1:13" ht="15" thickBot="1">
      <c r="A41" s="44" t="s">
        <v>79</v>
      </c>
      <c r="B41" s="4">
        <f>'SEKTÖR (U S D)'!B41*1.7923</f>
        <v>7307.665498648</v>
      </c>
      <c r="C41" s="4">
        <f>'SEKTÖR (U S D)'!C41*1.7948</f>
        <v>11277.049274344</v>
      </c>
      <c r="D41" s="34">
        <f t="shared" si="0"/>
        <v>54.3180825180132</v>
      </c>
      <c r="E41" s="34">
        <f t="shared" si="1"/>
        <v>0.05507429466890047</v>
      </c>
      <c r="F41" s="4">
        <f>'SEKTÖR (U S D)'!F41*1.6198</f>
        <v>94598.25890059998</v>
      </c>
      <c r="G41" s="4">
        <f>'SEKTÖR (U S D)'!G41*1.7945</f>
        <v>112162.695844</v>
      </c>
      <c r="H41" s="34">
        <f t="shared" si="2"/>
        <v>18.567399810028242</v>
      </c>
      <c r="I41" s="34">
        <f t="shared" si="3"/>
        <v>0.05607520987361787</v>
      </c>
      <c r="J41" s="4">
        <f>'SEKTÖR (U S D)'!J41*1.5803</f>
        <v>111689.83906559998</v>
      </c>
      <c r="K41" s="4">
        <f>'SEKTÖR (U S D)'!K41*1.8036</f>
        <v>139952.40892560003</v>
      </c>
      <c r="L41" s="34">
        <f t="shared" si="4"/>
        <v>25.304513012504472</v>
      </c>
      <c r="M41" s="45">
        <f t="shared" si="5"/>
        <v>0.05281268905287554</v>
      </c>
    </row>
    <row r="42" spans="1:13" ht="18" thickBot="1" thickTop="1">
      <c r="A42" s="51" t="s">
        <v>17</v>
      </c>
      <c r="B42" s="58">
        <f>'SEKTÖR (U S D)'!B42*1.7923</f>
        <v>575242.57590407</v>
      </c>
      <c r="C42" s="58">
        <f>'SEKTÖR (U S D)'!C42*1.7948</f>
        <v>655334.475759572</v>
      </c>
      <c r="D42" s="59">
        <f t="shared" si="0"/>
        <v>13.923152285733876</v>
      </c>
      <c r="E42" s="59">
        <f t="shared" si="1"/>
        <v>3.2004900525515882</v>
      </c>
      <c r="F42" s="58">
        <f>'SEKTÖR (U S D)'!F42*1.6198</f>
        <v>4635630.3592326</v>
      </c>
      <c r="G42" s="58">
        <f>'SEKTÖR (U S D)'!G42*1.7945</f>
        <v>5407313.1567655</v>
      </c>
      <c r="H42" s="59">
        <f t="shared" si="2"/>
        <v>16.646771587298165</v>
      </c>
      <c r="I42" s="59">
        <f t="shared" si="3"/>
        <v>2.703360665828903</v>
      </c>
      <c r="J42" s="58">
        <f>'SEKTÖR (U S D)'!J42*1.5803</f>
        <v>6039001.2540315</v>
      </c>
      <c r="K42" s="58">
        <f>'SEKTÖR (U S D)'!K42*1.8036</f>
        <v>7240435.8479604</v>
      </c>
      <c r="L42" s="59">
        <f t="shared" si="4"/>
        <v>19.894590899891767</v>
      </c>
      <c r="M42" s="59">
        <f t="shared" si="5"/>
        <v>2.7322637029342327</v>
      </c>
    </row>
    <row r="43" spans="1:13" ht="14.25">
      <c r="A43" s="44" t="s">
        <v>82</v>
      </c>
      <c r="B43" s="4">
        <f>'SEKTÖR (U S D)'!B43*1.7923</f>
        <v>575242.57590407</v>
      </c>
      <c r="C43" s="4">
        <f>'SEKTÖR (U S D)'!C43*1.7948</f>
        <v>655334.475759572</v>
      </c>
      <c r="D43" s="34">
        <f t="shared" si="0"/>
        <v>13.923152285733876</v>
      </c>
      <c r="E43" s="34">
        <f t="shared" si="1"/>
        <v>3.2004900525515882</v>
      </c>
      <c r="F43" s="4">
        <f>'SEKTÖR (U S D)'!F43*1.6198</f>
        <v>4635630.3592326</v>
      </c>
      <c r="G43" s="4">
        <f>'SEKTÖR (U S D)'!G43*1.7945</f>
        <v>5407313.1567655</v>
      </c>
      <c r="H43" s="34">
        <f t="shared" si="2"/>
        <v>16.646771587298165</v>
      </c>
      <c r="I43" s="34">
        <f t="shared" si="3"/>
        <v>2.703360665828903</v>
      </c>
      <c r="J43" s="4">
        <f>'SEKTÖR (U S D)'!J43*1.5803</f>
        <v>6039001.2540315</v>
      </c>
      <c r="K43" s="4">
        <f>'SEKTÖR (U S D)'!K43*1.8036</f>
        <v>7240435.8479604</v>
      </c>
      <c r="L43" s="34">
        <f t="shared" si="4"/>
        <v>19.894590899891767</v>
      </c>
      <c r="M43" s="45">
        <f t="shared" si="5"/>
        <v>2.7322637029342327</v>
      </c>
    </row>
    <row r="44" spans="1:13" ht="14.25">
      <c r="A44" s="111" t="s">
        <v>123</v>
      </c>
      <c r="B44" s="121">
        <f>'SEKTÖR (U S D)'!B44*1.7923</f>
        <v>0</v>
      </c>
      <c r="C44" s="121">
        <f>'SEKTÖR (U S D)'!C44*1.7948</f>
        <v>0</v>
      </c>
      <c r="D44" s="122"/>
      <c r="E44" s="123"/>
      <c r="F44" s="4">
        <f>'SEKTÖR (U S D)'!F44*1.6198</f>
        <v>1232558.3452546017</v>
      </c>
      <c r="G44" s="4">
        <f>'SEKTÖR (U S D)'!G44*1.7945</f>
        <v>17684435.529610507</v>
      </c>
      <c r="H44" s="34">
        <f t="shared" si="2"/>
        <v>1334.7747185921285</v>
      </c>
      <c r="I44" s="34">
        <f t="shared" si="3"/>
        <v>8.841249992765942</v>
      </c>
      <c r="J44" s="113">
        <f>'SEKTÖR (U S D)'!J44*1.5803</f>
        <v>1905070.6546878126</v>
      </c>
      <c r="K44" s="113">
        <f>'SEKTÖR (U S D)'!K44*1.8036</f>
        <v>19499595.96743638</v>
      </c>
      <c r="L44" s="114">
        <f t="shared" si="4"/>
        <v>923.5628751854252</v>
      </c>
      <c r="M44" s="115">
        <f t="shared" si="5"/>
        <v>7.358402091045023</v>
      </c>
    </row>
    <row r="45" spans="1:13" s="39" customFormat="1" ht="18.75" thickBot="1">
      <c r="A45" s="46" t="s">
        <v>18</v>
      </c>
      <c r="B45" s="47">
        <f>'SEKTÖR (U S D)'!B45*1.7923</f>
        <v>19039041.38072627</v>
      </c>
      <c r="C45" s="47">
        <f>'SEKTÖR (U S D)'!C45*1.7948</f>
        <v>20476066.633517798</v>
      </c>
      <c r="D45" s="48">
        <f>(C45-B45)/B45*100</f>
        <v>7.547781550841455</v>
      </c>
      <c r="E45" s="49">
        <f>C45/C$45*100</f>
        <v>100</v>
      </c>
      <c r="F45" s="47">
        <f>'SEKTÖR (U S D)'!F45*1.6198</f>
        <v>161078805.658498</v>
      </c>
      <c r="G45" s="47">
        <f>'SEKTÖR (U S D)'!G45*1.7945</f>
        <v>200021892.1994085</v>
      </c>
      <c r="H45" s="48">
        <f t="shared" si="2"/>
        <v>24.176418729769743</v>
      </c>
      <c r="I45" s="49">
        <f t="shared" si="3"/>
        <v>100</v>
      </c>
      <c r="J45" s="47">
        <f>'SEKTÖR (U S D)'!J45*1.5803</f>
        <v>207986674.6351191</v>
      </c>
      <c r="K45" s="47">
        <f>'SEKTÖR (U S D)'!K45*1.8036</f>
        <v>264997695.5073828</v>
      </c>
      <c r="L45" s="48">
        <f t="shared" si="4"/>
        <v>27.410900709038614</v>
      </c>
      <c r="M45" s="49">
        <f t="shared" si="5"/>
        <v>100</v>
      </c>
    </row>
    <row r="46" spans="1:13" s="39" customFormat="1" ht="18">
      <c r="A46" s="117"/>
      <c r="B46" s="118"/>
      <c r="C46" s="118"/>
      <c r="D46" s="119"/>
      <c r="E46" s="120"/>
      <c r="F46" s="118"/>
      <c r="G46" s="118"/>
      <c r="H46" s="119"/>
      <c r="I46" s="120"/>
      <c r="J46" s="118"/>
      <c r="K46" s="118"/>
      <c r="L46" s="119"/>
      <c r="M46" s="120"/>
    </row>
    <row r="47" ht="12.75">
      <c r="A47" s="64" t="s">
        <v>105</v>
      </c>
    </row>
    <row r="48" ht="12.75">
      <c r="A48" s="5"/>
    </row>
  </sheetData>
  <sheetProtection/>
  <mergeCells count="4">
    <mergeCell ref="F6:I6"/>
    <mergeCell ref="B6:E6"/>
    <mergeCell ref="A5:M5"/>
    <mergeCell ref="J6:M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7"/>
  <sheetViews>
    <sheetView zoomScale="70" zoomScaleNormal="70" zoomScalePageLayoutView="0" workbookViewId="0" topLeftCell="A1">
      <selection activeCell="B7" sqref="B7"/>
    </sheetView>
  </sheetViews>
  <sheetFormatPr defaultColWidth="9.140625" defaultRowHeight="12.75"/>
  <cols>
    <col min="1" max="1" width="48.7109375" style="1" customWidth="1"/>
    <col min="2" max="5" width="14.421875" style="1" customWidth="1"/>
    <col min="6" max="7" width="17.8515625" style="1" hidden="1" customWidth="1"/>
    <col min="8" max="16384" width="9.140625" style="1" customWidth="1"/>
  </cols>
  <sheetData>
    <row r="1" ht="12.75">
      <c r="B1" s="2"/>
    </row>
    <row r="2" ht="12.75">
      <c r="B2" s="2"/>
    </row>
    <row r="3" ht="12.75">
      <c r="B3" s="2"/>
    </row>
    <row r="4" spans="2:3" ht="39.75" customHeight="1" thickBot="1">
      <c r="B4" s="2"/>
      <c r="C4" s="2"/>
    </row>
    <row r="5" spans="1:7" ht="45" customHeight="1" thickBot="1">
      <c r="A5" s="167" t="s">
        <v>116</v>
      </c>
      <c r="B5" s="168"/>
      <c r="C5" s="168"/>
      <c r="D5" s="168"/>
      <c r="E5" s="168"/>
      <c r="F5" s="168"/>
      <c r="G5" s="169"/>
    </row>
    <row r="6" spans="1:7" ht="50.25" customHeight="1" thickBot="1" thickTop="1">
      <c r="A6" s="40"/>
      <c r="B6" s="170" t="s">
        <v>174</v>
      </c>
      <c r="C6" s="172"/>
      <c r="D6" s="170" t="s">
        <v>164</v>
      </c>
      <c r="E6" s="171"/>
      <c r="F6" s="170" t="s">
        <v>152</v>
      </c>
      <c r="G6" s="172"/>
    </row>
    <row r="7" spans="1:7" ht="31.5" thickBot="1" thickTop="1">
      <c r="A7" s="41" t="s">
        <v>1</v>
      </c>
      <c r="B7" s="31" t="s">
        <v>106</v>
      </c>
      <c r="C7" s="32" t="s">
        <v>117</v>
      </c>
      <c r="D7" s="31" t="s">
        <v>106</v>
      </c>
      <c r="E7" s="32" t="s">
        <v>117</v>
      </c>
      <c r="F7" s="31" t="s">
        <v>106</v>
      </c>
      <c r="G7" s="32" t="s">
        <v>117</v>
      </c>
    </row>
    <row r="8" spans="1:7" ht="18" thickBot="1" thickTop="1">
      <c r="A8" s="57" t="s">
        <v>2</v>
      </c>
      <c r="B8" s="59">
        <f>'SEKTÖR (U S D)'!D8</f>
        <v>10.98717279939895</v>
      </c>
      <c r="C8" s="59">
        <f>'SEKTÖR (TL)'!D8</f>
        <v>11.141983897986524</v>
      </c>
      <c r="D8" s="59">
        <f>'SEKTÖR (U S D)'!H8</f>
        <v>8.9389154545146</v>
      </c>
      <c r="E8" s="59">
        <f>'SEKTÖR (TL)'!H8</f>
        <v>20.688284839564417</v>
      </c>
      <c r="F8" s="59">
        <f>'SEKTÖR (U S D)'!L8</f>
        <v>10.78537780653638</v>
      </c>
      <c r="G8" s="59">
        <f>'SEKTÖR (TL)'!L8</f>
        <v>26.43960476610075</v>
      </c>
    </row>
    <row r="9" spans="1:7" s="64" customFormat="1" ht="15.75">
      <c r="A9" s="60" t="s">
        <v>73</v>
      </c>
      <c r="B9" s="62">
        <f>'SEKTÖR (U S D)'!D9</f>
        <v>7.553868580714424</v>
      </c>
      <c r="C9" s="62">
        <f>'SEKTÖR (TL)'!D9</f>
        <v>7.703890715095821</v>
      </c>
      <c r="D9" s="62">
        <f>'SEKTÖR (U S D)'!H9</f>
        <v>6.641439222085846</v>
      </c>
      <c r="E9" s="62">
        <f>'SEKTÖR (TL)'!H9</f>
        <v>18.1430193135159</v>
      </c>
      <c r="F9" s="62">
        <f>'SEKTÖR (U S D)'!L9</f>
        <v>9.238759979316306</v>
      </c>
      <c r="G9" s="62">
        <f>'SEKTÖR (TL)'!L9</f>
        <v>24.67444630683724</v>
      </c>
    </row>
    <row r="10" spans="1:7" ht="14.25">
      <c r="A10" s="44" t="s">
        <v>3</v>
      </c>
      <c r="B10" s="34">
        <f>'SEKTÖR (U S D)'!D10</f>
        <v>10.776296210617275</v>
      </c>
      <c r="C10" s="34">
        <f>'SEKTÖR (TL)'!D10</f>
        <v>10.930813166777815</v>
      </c>
      <c r="D10" s="34">
        <f>'SEKTÖR (U S D)'!H10</f>
        <v>9.786921220566667</v>
      </c>
      <c r="E10" s="34">
        <f>'SEKTÖR (TL)'!H10</f>
        <v>21.627750419994378</v>
      </c>
      <c r="F10" s="34">
        <f>'SEKTÖR (U S D)'!L10</f>
        <v>15.139321644199782</v>
      </c>
      <c r="G10" s="34">
        <f>'SEKTÖR (TL)'!L10</f>
        <v>31.40877081407248</v>
      </c>
    </row>
    <row r="11" spans="1:7" ht="14.25">
      <c r="A11" s="44" t="s">
        <v>4</v>
      </c>
      <c r="B11" s="34">
        <f>'SEKTÖR (U S D)'!D11</f>
        <v>-2.7574370136969746</v>
      </c>
      <c r="C11" s="34">
        <f>'SEKTÖR (TL)'!D11</f>
        <v>-2.6217976634398963</v>
      </c>
      <c r="D11" s="34">
        <f>'SEKTÖR (U S D)'!H11</f>
        <v>-6.585050656175377</v>
      </c>
      <c r="E11" s="34">
        <f>'SEKTÖR (TL)'!H11</f>
        <v>3.490015185512578</v>
      </c>
      <c r="F11" s="34">
        <f>'SEKTÖR (U S D)'!L11</f>
        <v>-0.7804647113400155</v>
      </c>
      <c r="G11" s="34">
        <f>'SEKTÖR (TL)'!L11</f>
        <v>13.239482279710915</v>
      </c>
    </row>
    <row r="12" spans="1:7" ht="14.25">
      <c r="A12" s="44" t="s">
        <v>5</v>
      </c>
      <c r="B12" s="34">
        <f>'SEKTÖR (U S D)'!D12</f>
        <v>-1.31901070554298</v>
      </c>
      <c r="C12" s="34">
        <f>'SEKTÖR (TL)'!D12</f>
        <v>-1.1813649580475012</v>
      </c>
      <c r="D12" s="34">
        <f>'SEKTÖR (U S D)'!H12</f>
        <v>10.421533836697245</v>
      </c>
      <c r="E12" s="34">
        <f>'SEKTÖR (TL)'!H12</f>
        <v>22.330807797230044</v>
      </c>
      <c r="F12" s="34">
        <f>'SEKTÖR (U S D)'!L12</f>
        <v>11.394445720124708</v>
      </c>
      <c r="G12" s="34">
        <f>'SEKTÖR (TL)'!L12</f>
        <v>27.134735367219463</v>
      </c>
    </row>
    <row r="13" spans="1:7" ht="14.25">
      <c r="A13" s="44" t="s">
        <v>6</v>
      </c>
      <c r="B13" s="34">
        <f>'SEKTÖR (U S D)'!D13</f>
        <v>7.562870810612818</v>
      </c>
      <c r="C13" s="34">
        <f>'SEKTÖR (TL)'!D13</f>
        <v>7.712905501806551</v>
      </c>
      <c r="D13" s="34">
        <f>'SEKTÖR (U S D)'!H13</f>
        <v>-1.359125637262356</v>
      </c>
      <c r="E13" s="34">
        <f>'SEKTÖR (TL)'!H13</f>
        <v>9.279570961805609</v>
      </c>
      <c r="F13" s="34">
        <f>'SEKTÖR (U S D)'!L13</f>
        <v>-1.2914873776260862</v>
      </c>
      <c r="G13" s="34">
        <f>'SEKTÖR (TL)'!L13</f>
        <v>12.656250943310502</v>
      </c>
    </row>
    <row r="14" spans="1:7" ht="14.25">
      <c r="A14" s="44" t="s">
        <v>7</v>
      </c>
      <c r="B14" s="34">
        <f>'SEKTÖR (U S D)'!D14</f>
        <v>17.315199655673396</v>
      </c>
      <c r="C14" s="34">
        <f>'SEKTÖR (TL)'!D14</f>
        <v>17.478837439046252</v>
      </c>
      <c r="D14" s="34">
        <f>'SEKTÖR (U S D)'!H14</f>
        <v>8.77131665496716</v>
      </c>
      <c r="E14" s="34">
        <f>'SEKTÖR (TL)'!H14</f>
        <v>20.50261003663326</v>
      </c>
      <c r="F14" s="34">
        <f>'SEKTÖR (U S D)'!L14</f>
        <v>9.014181344735626</v>
      </c>
      <c r="G14" s="34">
        <f>'SEKTÖR (TL)'!L14</f>
        <v>24.418134198168183</v>
      </c>
    </row>
    <row r="15" spans="1:7" ht="14.25">
      <c r="A15" s="44" t="s">
        <v>8</v>
      </c>
      <c r="B15" s="34">
        <f>'SEKTÖR (U S D)'!D15</f>
        <v>24.474035604286247</v>
      </c>
      <c r="C15" s="34">
        <f>'SEKTÖR (TL)'!D15</f>
        <v>24.647658931302214</v>
      </c>
      <c r="D15" s="34">
        <f>'SEKTÖR (U S D)'!H15</f>
        <v>3.160675168321726</v>
      </c>
      <c r="E15" s="34">
        <f>'SEKTÖR (TL)'!H15</f>
        <v>14.286845036148495</v>
      </c>
      <c r="F15" s="34">
        <f>'SEKTÖR (U S D)'!L15</f>
        <v>3.7788863557078667</v>
      </c>
      <c r="G15" s="34">
        <f>'SEKTÖR (TL)'!L15</f>
        <v>18.443080067806576</v>
      </c>
    </row>
    <row r="16" spans="1:7" ht="14.25">
      <c r="A16" s="44" t="s">
        <v>142</v>
      </c>
      <c r="B16" s="34">
        <f>'SEKTÖR (U S D)'!D16</f>
        <v>-7.517661775729394</v>
      </c>
      <c r="C16" s="34">
        <f>'SEKTÖR (TL)'!D16</f>
        <v>-7.388662252457236</v>
      </c>
      <c r="D16" s="34">
        <f>'SEKTÖR (U S D)'!H16</f>
        <v>28.108800539729106</v>
      </c>
      <c r="E16" s="34">
        <f>'SEKTÖR (TL)'!H16</f>
        <v>41.925696115905595</v>
      </c>
      <c r="F16" s="34">
        <f>'SEKTÖR (U S D)'!L16</f>
        <v>19.710943294890384</v>
      </c>
      <c r="G16" s="34">
        <f>'SEKTÖR (TL)'!L16</f>
        <v>36.62637304731021</v>
      </c>
    </row>
    <row r="17" spans="1:7" ht="14.25">
      <c r="A17" s="81" t="s">
        <v>145</v>
      </c>
      <c r="B17" s="34">
        <f>'SEKTÖR (U S D)'!D17</f>
        <v>-20.501815236505223</v>
      </c>
      <c r="C17" s="34">
        <f>'SEKTÖR (TL)'!D17</f>
        <v>-20.39092673463125</v>
      </c>
      <c r="D17" s="34">
        <f>'SEKTÖR (U S D)'!H17</f>
        <v>-11.178525586282804</v>
      </c>
      <c r="E17" s="34">
        <f>'SEKTÖR (TL)'!H17</f>
        <v>-1.598878975542958</v>
      </c>
      <c r="F17" s="34">
        <f>'SEKTÖR (U S D)'!L17</f>
        <v>-6.9319960576491395</v>
      </c>
      <c r="G17" s="34">
        <f>'SEKTÖR (TL)'!L17</f>
        <v>6.218725501755381</v>
      </c>
    </row>
    <row r="18" spans="1:7" s="64" customFormat="1" ht="15.75">
      <c r="A18" s="42" t="s">
        <v>74</v>
      </c>
      <c r="B18" s="33">
        <f>'SEKTÖR (U S D)'!D18</f>
        <v>19.40169197249758</v>
      </c>
      <c r="C18" s="33">
        <f>'SEKTÖR (TL)'!D18</f>
        <v>19.56824011172161</v>
      </c>
      <c r="D18" s="33">
        <f>'SEKTÖR (U S D)'!H18</f>
        <v>17.268485242952618</v>
      </c>
      <c r="E18" s="33">
        <f>'SEKTÖR (TL)'!H18</f>
        <v>29.91622223020033</v>
      </c>
      <c r="F18" s="33">
        <f>'SEKTÖR (U S D)'!L18</f>
        <v>21.621805915046973</v>
      </c>
      <c r="G18" s="33">
        <f>'SEKTÖR (TL)'!L18</f>
        <v>38.80724492082436</v>
      </c>
    </row>
    <row r="19" spans="1:7" ht="14.25">
      <c r="A19" s="44" t="s">
        <v>108</v>
      </c>
      <c r="B19" s="34">
        <f>'SEKTÖR (U S D)'!D19</f>
        <v>19.40169197249758</v>
      </c>
      <c r="C19" s="34">
        <f>'SEKTÖR (TL)'!D19</f>
        <v>19.56824011172161</v>
      </c>
      <c r="D19" s="34">
        <f>'SEKTÖR (U S D)'!H19</f>
        <v>17.268485242952618</v>
      </c>
      <c r="E19" s="34">
        <f>'SEKTÖR (TL)'!H19</f>
        <v>29.91622223020033</v>
      </c>
      <c r="F19" s="34">
        <f>'SEKTÖR (U S D)'!L19</f>
        <v>21.621805915046973</v>
      </c>
      <c r="G19" s="34">
        <f>'SEKTÖR (TL)'!L19</f>
        <v>38.80724492082436</v>
      </c>
    </row>
    <row r="20" spans="1:7" s="64" customFormat="1" ht="15.75">
      <c r="A20" s="42" t="s">
        <v>75</v>
      </c>
      <c r="B20" s="33">
        <f>'SEKTÖR (U S D)'!D20</f>
        <v>20.820385232737042</v>
      </c>
      <c r="C20" s="33">
        <f>'SEKTÖR (TL)'!D20</f>
        <v>20.988912244443693</v>
      </c>
      <c r="D20" s="33">
        <f>'SEKTÖR (U S D)'!H20</f>
        <v>13.932224660927556</v>
      </c>
      <c r="E20" s="33">
        <f>'SEKTÖR (TL)'!H20</f>
        <v>26.220136531691885</v>
      </c>
      <c r="F20" s="33">
        <f>'SEKTÖR (U S D)'!L20</f>
        <v>12.334118769098103</v>
      </c>
      <c r="G20" s="33">
        <f>'SEKTÖR (TL)'!L20</f>
        <v>28.207186364579727</v>
      </c>
    </row>
    <row r="21" spans="1:7" ht="15" thickBot="1">
      <c r="A21" s="44" t="s">
        <v>9</v>
      </c>
      <c r="B21" s="34">
        <f>'SEKTÖR (U S D)'!D21</f>
        <v>20.820385232737042</v>
      </c>
      <c r="C21" s="34">
        <f>'SEKTÖR (TL)'!D21</f>
        <v>20.988912244443693</v>
      </c>
      <c r="D21" s="34">
        <f>'SEKTÖR (U S D)'!H21</f>
        <v>13.932224660927556</v>
      </c>
      <c r="E21" s="34">
        <f>'SEKTÖR (TL)'!H21</f>
        <v>26.220136531691885</v>
      </c>
      <c r="F21" s="34">
        <f>'SEKTÖR (U S D)'!L21</f>
        <v>12.334118769098103</v>
      </c>
      <c r="G21" s="34">
        <f>'SEKTÖR (TL)'!L21</f>
        <v>28.207186364579727</v>
      </c>
    </row>
    <row r="22" spans="1:7" ht="18" thickBot="1" thickTop="1">
      <c r="A22" s="51" t="s">
        <v>10</v>
      </c>
      <c r="B22" s="59">
        <f>'SEKTÖR (U S D)'!D22</f>
        <v>6.5662018421313</v>
      </c>
      <c r="C22" s="59">
        <f>'SEKTÖR (TL)'!D22</f>
        <v>6.714846323861651</v>
      </c>
      <c r="D22" s="59">
        <f>'SEKTÖR (U S D)'!H22</f>
        <v>1.9861379035484155</v>
      </c>
      <c r="E22" s="59">
        <f>'SEKTÖR (TL)'!H22</f>
        <v>12.98563061360517</v>
      </c>
      <c r="F22" s="59">
        <f>'SEKTÖR (U S D)'!L22</f>
        <v>3.350577025662028</v>
      </c>
      <c r="G22" s="59">
        <f>'SEKTÖR (TL)'!L22</f>
        <v>17.954249651005533</v>
      </c>
    </row>
    <row r="23" spans="1:7" s="64" customFormat="1" ht="15.75">
      <c r="A23" s="42" t="s">
        <v>76</v>
      </c>
      <c r="B23" s="33">
        <f>'SEKTÖR (U S D)'!D23</f>
        <v>16.499635092908495</v>
      </c>
      <c r="C23" s="33">
        <f>'SEKTÖR (TL)'!D23</f>
        <v>16.662135281343616</v>
      </c>
      <c r="D23" s="33">
        <f>'SEKTÖR (U S D)'!H23</f>
        <v>3.0326931661110006</v>
      </c>
      <c r="E23" s="33">
        <f>'SEKTÖR (TL)'!H23</f>
        <v>14.145059813919126</v>
      </c>
      <c r="F23" s="33">
        <f>'SEKTÖR (U S D)'!L23</f>
        <v>3.8874570594955804</v>
      </c>
      <c r="G23" s="33">
        <f>'SEKTÖR (TL)'!L23</f>
        <v>18.566992060055846</v>
      </c>
    </row>
    <row r="24" spans="1:7" ht="14.25">
      <c r="A24" s="44" t="s">
        <v>11</v>
      </c>
      <c r="B24" s="34">
        <f>'SEKTÖR (U S D)'!D24</f>
        <v>11.166441591304736</v>
      </c>
      <c r="C24" s="34">
        <f>'SEKTÖR (TL)'!D24</f>
        <v>11.321502744001405</v>
      </c>
      <c r="D24" s="34">
        <f>'SEKTÖR (U S D)'!H24</f>
        <v>-2.613343671913909</v>
      </c>
      <c r="E24" s="34">
        <f>'SEKTÖR (TL)'!H24</f>
        <v>7.890081973546407</v>
      </c>
      <c r="F24" s="34">
        <f>'SEKTÖR (U S D)'!L24</f>
        <v>-0.25785311568851327</v>
      </c>
      <c r="G24" s="34">
        <f>'SEKTÖR (TL)'!L24</f>
        <v>13.835940087669552</v>
      </c>
    </row>
    <row r="25" spans="1:7" ht="14.25">
      <c r="A25" s="44" t="s">
        <v>12</v>
      </c>
      <c r="B25" s="34">
        <f>'SEKTÖR (U S D)'!D25</f>
        <v>37.92431352146388</v>
      </c>
      <c r="C25" s="34">
        <f>'SEKTÖR (TL)'!D25</f>
        <v>38.116698046266464</v>
      </c>
      <c r="D25" s="34">
        <f>'SEKTÖR (U S D)'!H25</f>
        <v>10.037493832518637</v>
      </c>
      <c r="E25" s="34">
        <f>'SEKTÖR (TL)'!H25</f>
        <v>21.905347995094875</v>
      </c>
      <c r="F25" s="34">
        <f>'SEKTÖR (U S D)'!L25</f>
        <v>4.918678830893111</v>
      </c>
      <c r="G25" s="34">
        <f>'SEKTÖR (TL)'!L25</f>
        <v>19.743927823450488</v>
      </c>
    </row>
    <row r="26" spans="1:7" ht="14.25">
      <c r="A26" s="44" t="s">
        <v>13</v>
      </c>
      <c r="B26" s="34">
        <f>'SEKTÖR (U S D)'!D26</f>
        <v>24.25664008537029</v>
      </c>
      <c r="C26" s="34">
        <f>'SEKTÖR (TL)'!D26</f>
        <v>24.429960176991912</v>
      </c>
      <c r="D26" s="34">
        <f>'SEKTÖR (U S D)'!H26</f>
        <v>25.904285577213564</v>
      </c>
      <c r="E26" s="34">
        <f>'SEKTÖR (TL)'!H26</f>
        <v>39.483417995005404</v>
      </c>
      <c r="F26" s="34">
        <f>'SEKTÖR (U S D)'!L26</f>
        <v>23.69153451629778</v>
      </c>
      <c r="G26" s="34">
        <f>'SEKTÖR (TL)'!L26</f>
        <v>41.16943090147103</v>
      </c>
    </row>
    <row r="27" spans="1:7" s="64" customFormat="1" ht="15.75">
      <c r="A27" s="42" t="s">
        <v>77</v>
      </c>
      <c r="B27" s="33">
        <f>'SEKTÖR (U S D)'!D27</f>
        <v>21.834718042112417</v>
      </c>
      <c r="C27" s="33">
        <f>'SEKTÖR (TL)'!D27</f>
        <v>22.00465990179285</v>
      </c>
      <c r="D27" s="33">
        <f>'SEKTÖR (U S D)'!H27</f>
        <v>8.573282278484506</v>
      </c>
      <c r="E27" s="33">
        <f>'SEKTÖR (TL)'!H27</f>
        <v>20.283217093925458</v>
      </c>
      <c r="F27" s="33">
        <f>'SEKTÖR (U S D)'!L27</f>
        <v>8.450806045343425</v>
      </c>
      <c r="G27" s="33">
        <f>'SEKTÖR (TL)'!L27</f>
        <v>23.775152682010635</v>
      </c>
    </row>
    <row r="28" spans="1:7" ht="14.25">
      <c r="A28" s="44" t="s">
        <v>14</v>
      </c>
      <c r="B28" s="34">
        <f>'SEKTÖR (U S D)'!D28</f>
        <v>21.834718042112417</v>
      </c>
      <c r="C28" s="34">
        <f>'SEKTÖR (TL)'!D28</f>
        <v>22.00465990179285</v>
      </c>
      <c r="D28" s="34">
        <f>'SEKTÖR (U S D)'!H28</f>
        <v>8.573282278484506</v>
      </c>
      <c r="E28" s="34">
        <f>'SEKTÖR (TL)'!H28</f>
        <v>20.283217093925458</v>
      </c>
      <c r="F28" s="34">
        <f>'SEKTÖR (U S D)'!L28</f>
        <v>8.450806045343425</v>
      </c>
      <c r="G28" s="34">
        <f>'SEKTÖR (TL)'!L28</f>
        <v>23.775152682010635</v>
      </c>
    </row>
    <row r="29" spans="1:7" s="64" customFormat="1" ht="15.75">
      <c r="A29" s="42" t="s">
        <v>78</v>
      </c>
      <c r="B29" s="33">
        <f>'SEKTÖR (U S D)'!D29</f>
        <v>2.509765547839687</v>
      </c>
      <c r="C29" s="33">
        <f>'SEKTÖR (TL)'!D29</f>
        <v>2.65275188599155</v>
      </c>
      <c r="D29" s="33">
        <f>'SEKTÖR (U S D)'!H29</f>
        <v>0.6096950370757341</v>
      </c>
      <c r="E29" s="33">
        <f>'SEKTÖR (TL)'!H29</f>
        <v>11.460734500575638</v>
      </c>
      <c r="F29" s="33">
        <f>'SEKTÖR (U S D)'!L29</f>
        <v>2.3301203580663783</v>
      </c>
      <c r="G29" s="33">
        <f>'SEKTÖR (TL)'!L29</f>
        <v>16.789600125171507</v>
      </c>
    </row>
    <row r="30" spans="1:7" ht="14.25">
      <c r="A30" s="44" t="s">
        <v>15</v>
      </c>
      <c r="B30" s="34">
        <f>'SEKTÖR (U S D)'!D30</f>
        <v>24.579347389615748</v>
      </c>
      <c r="C30" s="34">
        <f>'SEKTÖR (TL)'!D30</f>
        <v>24.753117611383338</v>
      </c>
      <c r="D30" s="34">
        <f>'SEKTÖR (U S D)'!H30</f>
        <v>-2.726376325249728</v>
      </c>
      <c r="E30" s="34">
        <f>'SEKTÖR (TL)'!H30</f>
        <v>7.76485842964526</v>
      </c>
      <c r="F30" s="34">
        <f>'SEKTÖR (U S D)'!L30</f>
        <v>-3.306882056298155</v>
      </c>
      <c r="G30" s="34">
        <f>'SEKTÖR (TL)'!L30</f>
        <v>10.356076392622072</v>
      </c>
    </row>
    <row r="31" spans="1:7" ht="14.25">
      <c r="A31" s="44" t="s">
        <v>119</v>
      </c>
      <c r="B31" s="34">
        <f>'SEKTÖR (U S D)'!D31</f>
        <v>-8.141352936094952</v>
      </c>
      <c r="C31" s="34">
        <f>'SEKTÖR (TL)'!D31</f>
        <v>-8.01322337203774</v>
      </c>
      <c r="D31" s="34">
        <f>'SEKTÖR (U S D)'!H31</f>
        <v>-6.454646076259342</v>
      </c>
      <c r="E31" s="34">
        <f>'SEKTÖR (TL)'!H31</f>
        <v>3.634484267287699</v>
      </c>
      <c r="F31" s="34">
        <f>'SEKTÖR (U S D)'!L31</f>
        <v>-2.6713967023296297</v>
      </c>
      <c r="G31" s="34">
        <f>'SEKTÖR (TL)'!L31</f>
        <v>11.08135727879408</v>
      </c>
    </row>
    <row r="32" spans="1:7" ht="14.25">
      <c r="A32" s="44" t="s">
        <v>120</v>
      </c>
      <c r="B32" s="34">
        <f>'SEKTÖR (U S D)'!D32</f>
        <v>-79.59494572187413</v>
      </c>
      <c r="C32" s="34">
        <f>'SEKTÖR (TL)'!D32</f>
        <v>-79.56648361413808</v>
      </c>
      <c r="D32" s="34">
        <f>'SEKTÖR (U S D)'!H32</f>
        <v>-46.59345456971444</v>
      </c>
      <c r="E32" s="34">
        <f>'SEKTÖR (TL)'!H32</f>
        <v>-40.833407967250615</v>
      </c>
      <c r="F32" s="34">
        <f>'SEKTÖR (U S D)'!L32</f>
        <v>-40.34119591799919</v>
      </c>
      <c r="G32" s="34">
        <f>'SEKTÖR (TL)'!L32</f>
        <v>-31.911270618049315</v>
      </c>
    </row>
    <row r="33" spans="1:7" ht="14.25">
      <c r="A33" s="44" t="s">
        <v>32</v>
      </c>
      <c r="B33" s="34">
        <f>'SEKTÖR (U S D)'!D33</f>
        <v>-2.012813229490117</v>
      </c>
      <c r="C33" s="34">
        <f>'SEKTÖR (TL)'!D33</f>
        <v>-1.8761352364497477</v>
      </c>
      <c r="D33" s="34">
        <f>'SEKTÖR (U S D)'!H33</f>
        <v>10.24793629057614</v>
      </c>
      <c r="E33" s="34">
        <f>'SEKTÖR (TL)'!H33</f>
        <v>22.138487265982782</v>
      </c>
      <c r="F33" s="34">
        <f>'SEKTÖR (U S D)'!L33</f>
        <v>12.06693282910644</v>
      </c>
      <c r="G33" s="34">
        <f>'SEKTÖR (TL)'!L33</f>
        <v>27.902246440914013</v>
      </c>
    </row>
    <row r="34" spans="1:7" ht="14.25">
      <c r="A34" s="44" t="s">
        <v>31</v>
      </c>
      <c r="B34" s="34">
        <f>'SEKTÖR (U S D)'!D34</f>
        <v>13.738189507385332</v>
      </c>
      <c r="C34" s="34">
        <f>'SEKTÖR (TL)'!D34</f>
        <v>13.896837877506659</v>
      </c>
      <c r="D34" s="34">
        <f>'SEKTÖR (U S D)'!H34</f>
        <v>10.067888186756795</v>
      </c>
      <c r="E34" s="34">
        <f>'SEKTÖR (TL)'!H34</f>
        <v>21.939020466190314</v>
      </c>
      <c r="F34" s="34">
        <f>'SEKTÖR (U S D)'!L34</f>
        <v>9.905367790562567</v>
      </c>
      <c r="G34" s="34">
        <f>'SEKTÖR (TL)'!L34</f>
        <v>25.435247324595732</v>
      </c>
    </row>
    <row r="35" spans="1:7" ht="14.25">
      <c r="A35" s="44" t="s">
        <v>16</v>
      </c>
      <c r="B35" s="34">
        <f>'SEKTÖR (U S D)'!D35</f>
        <v>1.1850652540700957</v>
      </c>
      <c r="C35" s="34">
        <f>'SEKTÖR (TL)'!D35</f>
        <v>1.3262038263711449</v>
      </c>
      <c r="D35" s="34">
        <f>'SEKTÖR (U S D)'!H35</f>
        <v>-0.013914747775133931</v>
      </c>
      <c r="E35" s="34">
        <f>'SEKTÖR (TL)'!H35</f>
        <v>10.769866641015886</v>
      </c>
      <c r="F35" s="34">
        <f>'SEKTÖR (U S D)'!L35</f>
        <v>1.6856449460504845</v>
      </c>
      <c r="G35" s="34">
        <f>'SEKTÖR (TL)'!L35</f>
        <v>16.054058865213342</v>
      </c>
    </row>
    <row r="36" spans="1:7" ht="14.25">
      <c r="A36" s="44" t="s">
        <v>141</v>
      </c>
      <c r="B36" s="34">
        <f>'SEKTÖR (U S D)'!D36</f>
        <v>-3.816540175087767</v>
      </c>
      <c r="C36" s="34">
        <f>'SEKTÖR (TL)'!D36</f>
        <v>-3.6823781209884077</v>
      </c>
      <c r="D36" s="34">
        <f>'SEKTÖR (U S D)'!H36</f>
        <v>3.169912894378707</v>
      </c>
      <c r="E36" s="34">
        <f>'SEKTÖR (TL)'!H36</f>
        <v>14.297079077023458</v>
      </c>
      <c r="F36" s="34">
        <f>'SEKTÖR (U S D)'!L36</f>
        <v>5.362870779062247</v>
      </c>
      <c r="G36" s="34">
        <f>'SEKTÖR (TL)'!L36</f>
        <v>20.250885108597526</v>
      </c>
    </row>
    <row r="37" spans="1:7" ht="14.25">
      <c r="A37" s="44" t="s">
        <v>151</v>
      </c>
      <c r="B37" s="34">
        <f>'SEKTÖR (U S D)'!D37</f>
        <v>-7.659577842034712</v>
      </c>
      <c r="C37" s="34">
        <f>'SEKTÖR (TL)'!D37</f>
        <v>-7.530776271206771</v>
      </c>
      <c r="D37" s="34">
        <f>'SEKTÖR (U S D)'!H37</f>
        <v>-2.8491298952824318</v>
      </c>
      <c r="E37" s="34">
        <f>'SEKTÖR (TL)'!H37</f>
        <v>7.628865540755454</v>
      </c>
      <c r="F37" s="34">
        <f>'SEKTÖR (U S D)'!L37</f>
        <v>-4.2888950480492305</v>
      </c>
      <c r="G37" s="34">
        <f>'SEKTÖR (TL)'!L37</f>
        <v>9.235302721849278</v>
      </c>
    </row>
    <row r="38" spans="1:7" ht="14.25">
      <c r="A38" s="81" t="s">
        <v>150</v>
      </c>
      <c r="B38" s="34">
        <f>'SEKTÖR (U S D)'!D38</f>
        <v>57.635811477026444</v>
      </c>
      <c r="C38" s="34">
        <f>'SEKTÖR (TL)'!D38</f>
        <v>57.8556906985254</v>
      </c>
      <c r="D38" s="34">
        <f>'SEKTÖR (U S D)'!H38</f>
        <v>43.90684005188109</v>
      </c>
      <c r="E38" s="34">
        <f>'SEKTÖR (TL)'!H38</f>
        <v>59.42759876102026</v>
      </c>
      <c r="F38" s="34">
        <f>'SEKTÖR (U S D)'!L38</f>
        <v>36.000163837615915</v>
      </c>
      <c r="G38" s="34">
        <f>'SEKTÖR (TL)'!L38</f>
        <v>55.21729766343357</v>
      </c>
    </row>
    <row r="39" spans="1:7" ht="15" thickBot="1">
      <c r="A39" s="44" t="s">
        <v>79</v>
      </c>
      <c r="B39" s="34">
        <f>'SEKTÖR (U S D)'!D41</f>
        <v>54.10313087644029</v>
      </c>
      <c r="C39" s="34">
        <f>'SEKTÖR (TL)'!D41</f>
        <v>54.3180825180132</v>
      </c>
      <c r="D39" s="34">
        <f>'SEKTÖR (U S D)'!H41</f>
        <v>7.0245049943069</v>
      </c>
      <c r="E39" s="34">
        <f>'SEKTÖR (TL)'!H41</f>
        <v>18.567399810028242</v>
      </c>
      <c r="F39" s="34">
        <f>'SEKTÖR (U S D)'!L41</f>
        <v>9.790819424296297</v>
      </c>
      <c r="G39" s="34">
        <f>'SEKTÖR (TL)'!L41</f>
        <v>25.304513012504472</v>
      </c>
    </row>
    <row r="40" spans="1:7" ht="18" thickBot="1" thickTop="1">
      <c r="A40" s="51" t="s">
        <v>17</v>
      </c>
      <c r="B40" s="59">
        <f>'SEKTÖR (U S D)'!D42</f>
        <v>13.764467261934938</v>
      </c>
      <c r="C40" s="59">
        <f>'SEKTÖR (TL)'!D42</f>
        <v>13.923152285733876</v>
      </c>
      <c r="D40" s="59">
        <f>'SEKTÖR (U S D)'!H42</f>
        <v>5.290855735361132</v>
      </c>
      <c r="E40" s="59">
        <f>'SEKTÖR (TL)'!H42</f>
        <v>16.646771587298165</v>
      </c>
      <c r="F40" s="59">
        <f>'SEKTÖR (U S D)'!L42</f>
        <v>5.050688622254907</v>
      </c>
      <c r="G40" s="59">
        <f>'SEKTÖR (TL)'!L42</f>
        <v>19.894590899891767</v>
      </c>
    </row>
    <row r="41" spans="1:7" ht="14.25">
      <c r="A41" s="44" t="s">
        <v>82</v>
      </c>
      <c r="B41" s="34">
        <f>'SEKTÖR (U S D)'!D43</f>
        <v>13.764467261934938</v>
      </c>
      <c r="C41" s="34">
        <f>'SEKTÖR (TL)'!D43</f>
        <v>13.923152285733876</v>
      </c>
      <c r="D41" s="34">
        <f>'SEKTÖR (U S D)'!H43</f>
        <v>5.290855735361132</v>
      </c>
      <c r="E41" s="34">
        <f>'SEKTÖR (TL)'!H43</f>
        <v>16.646771587298165</v>
      </c>
      <c r="F41" s="34">
        <f>'SEKTÖR (U S D)'!L43</f>
        <v>5.050688622254907</v>
      </c>
      <c r="G41" s="34">
        <f>'SEKTÖR (TL)'!L43</f>
        <v>19.894590899891767</v>
      </c>
    </row>
    <row r="42" spans="1:7" ht="14.25">
      <c r="A42" s="111" t="s">
        <v>123</v>
      </c>
      <c r="B42" s="122"/>
      <c r="C42" s="122"/>
      <c r="D42" s="114">
        <f>'SEKTÖR (U S D)'!H44</f>
        <v>1195.0950622321147</v>
      </c>
      <c r="E42" s="114">
        <f>'SEKTÖR (TL)'!H44</f>
        <v>1334.7747185921285</v>
      </c>
      <c r="F42" s="114">
        <f>'SEKTÖR (U S D)'!L44</f>
        <v>796.8376644796672</v>
      </c>
      <c r="G42" s="114">
        <f>'SEKTÖR (TL)'!L44</f>
        <v>923.5628751854252</v>
      </c>
    </row>
    <row r="43" spans="1:7" s="39" customFormat="1" ht="18.75" thickBot="1">
      <c r="A43" s="46" t="s">
        <v>18</v>
      </c>
      <c r="B43" s="48">
        <f>'SEKTÖR (U S D)'!D45</f>
        <v>7.3979768629224045</v>
      </c>
      <c r="C43" s="48">
        <f>'SEKTÖR (TL)'!D45</f>
        <v>7.547781550841455</v>
      </c>
      <c r="D43" s="48">
        <f>'SEKTÖR (U S D)'!H45</f>
        <v>12.087468965439395</v>
      </c>
      <c r="E43" s="48">
        <f>'SEKTÖR (TL)'!H45</f>
        <v>24.176418729769743</v>
      </c>
      <c r="F43" s="48">
        <f>'SEKTÖR (U S D)'!L45</f>
        <v>11.636419599963258</v>
      </c>
      <c r="G43" s="48">
        <f>'SEKTÖR (TL)'!L45</f>
        <v>27.410900709038614</v>
      </c>
    </row>
    <row r="44" spans="1:7" s="39" customFormat="1" ht="18">
      <c r="A44" s="117"/>
      <c r="B44" s="119"/>
      <c r="C44" s="119"/>
      <c r="D44" s="119"/>
      <c r="E44" s="119"/>
      <c r="F44" s="119"/>
      <c r="G44" s="119"/>
    </row>
    <row r="45" ht="14.25">
      <c r="A45" s="112"/>
    </row>
    <row r="46" ht="12.75">
      <c r="A46" s="64" t="s">
        <v>105</v>
      </c>
    </row>
    <row r="47" ht="12.75">
      <c r="A47" s="5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">
      <selection activeCell="C24" sqref="C24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6" width="13.140625" style="0" bestFit="1" customWidth="1"/>
    <col min="7" max="7" width="14.421875" style="0" bestFit="1" customWidth="1"/>
    <col min="8" max="9" width="12.421875" style="0" customWidth="1"/>
    <col min="10" max="11" width="14.421875" style="0" customWidth="1"/>
    <col min="12" max="12" width="13.57421875" style="0" customWidth="1"/>
    <col min="13" max="13" width="12.851562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72" t="s">
        <v>171</v>
      </c>
    </row>
    <row r="5" ht="13.5" thickBot="1"/>
    <row r="6" spans="1:17" ht="24" thickBot="1" thickTop="1">
      <c r="A6" s="173" t="s">
        <v>114</v>
      </c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5"/>
    </row>
    <row r="7" spans="1:17" ht="24" customHeight="1" thickBot="1" thickTop="1">
      <c r="A7" s="6"/>
      <c r="B7" s="160" t="s">
        <v>28</v>
      </c>
      <c r="C7" s="161"/>
      <c r="D7" s="161"/>
      <c r="E7" s="163"/>
      <c r="F7" s="160" t="s">
        <v>172</v>
      </c>
      <c r="G7" s="161"/>
      <c r="H7" s="161"/>
      <c r="I7" s="163"/>
      <c r="J7" s="160" t="s">
        <v>113</v>
      </c>
      <c r="K7" s="161"/>
      <c r="L7" s="161"/>
      <c r="M7" s="162"/>
      <c r="N7" s="160" t="s">
        <v>113</v>
      </c>
      <c r="O7" s="161"/>
      <c r="P7" s="161"/>
      <c r="Q7" s="163"/>
    </row>
    <row r="8" spans="1:17" ht="53.25" customHeight="1" thickBot="1" thickTop="1">
      <c r="A8" s="7" t="s">
        <v>45</v>
      </c>
      <c r="B8" s="76">
        <v>2011</v>
      </c>
      <c r="C8" s="77">
        <v>2012</v>
      </c>
      <c r="D8" s="78" t="s">
        <v>155</v>
      </c>
      <c r="E8" s="79" t="s">
        <v>156</v>
      </c>
      <c r="F8" s="76">
        <v>2011</v>
      </c>
      <c r="G8" s="77">
        <v>2012</v>
      </c>
      <c r="H8" s="78" t="s">
        <v>155</v>
      </c>
      <c r="I8" s="79" t="s">
        <v>156</v>
      </c>
      <c r="J8" s="76" t="s">
        <v>130</v>
      </c>
      <c r="K8" s="77" t="s">
        <v>161</v>
      </c>
      <c r="L8" s="78" t="s">
        <v>155</v>
      </c>
      <c r="M8" s="79" t="s">
        <v>156</v>
      </c>
      <c r="N8" s="76">
        <v>2010</v>
      </c>
      <c r="O8" s="77">
        <v>2011</v>
      </c>
      <c r="P8" s="78" t="s">
        <v>134</v>
      </c>
      <c r="Q8" s="79" t="s">
        <v>133</v>
      </c>
    </row>
    <row r="9" spans="1:17" ht="22.5" customHeight="1" thickTop="1">
      <c r="A9" s="8" t="s">
        <v>34</v>
      </c>
      <c r="B9" s="83">
        <v>69889.537</v>
      </c>
      <c r="C9" s="12">
        <v>90263.327</v>
      </c>
      <c r="D9" s="50">
        <f aca="true" t="shared" si="0" ref="D9:D22">(C9-B9)/B9*100</f>
        <v>29.151416470250773</v>
      </c>
      <c r="E9" s="9">
        <f aca="true" t="shared" si="1" ref="E9:E22">C9/C$22*100</f>
        <v>0.7911901352890232</v>
      </c>
      <c r="F9" s="83">
        <v>789914.134</v>
      </c>
      <c r="G9" s="12">
        <v>900867.116</v>
      </c>
      <c r="H9" s="50">
        <f aca="true" t="shared" si="2" ref="H9:H22">(G9-F9)/F9*100</f>
        <v>14.046207964168431</v>
      </c>
      <c r="I9" s="9">
        <f aca="true" t="shared" si="3" ref="I9:I22">G9/G$22*100</f>
        <v>0.8866032080101937</v>
      </c>
      <c r="J9" s="84">
        <v>1033461.1140000001</v>
      </c>
      <c r="K9" s="84">
        <v>1183288.156</v>
      </c>
      <c r="L9" s="85">
        <f aca="true" t="shared" si="4" ref="L9:L22">(K9-J9)/J9*100</f>
        <v>14.497598406977882</v>
      </c>
      <c r="M9" s="9">
        <f aca="true" t="shared" si="5" ref="M9:M22">K9/K$22*100</f>
        <v>0.8693254076616861</v>
      </c>
      <c r="N9" s="86">
        <v>979423.588</v>
      </c>
      <c r="O9" s="87">
        <v>1049368.305</v>
      </c>
      <c r="P9" s="10">
        <f aca="true" t="shared" si="6" ref="P9:P22">(O9-N9)/N9*100</f>
        <v>7.1414164266584885</v>
      </c>
      <c r="Q9" s="11">
        <f aca="true" t="shared" si="7" ref="Q9:Q22">O9/O$22*100</f>
        <v>0.7926665948362187</v>
      </c>
    </row>
    <row r="10" spans="1:17" ht="22.5" customHeight="1">
      <c r="A10" s="8" t="s">
        <v>33</v>
      </c>
      <c r="B10" s="83">
        <v>878844.51</v>
      </c>
      <c r="C10" s="12">
        <v>1008338.997</v>
      </c>
      <c r="D10" s="50">
        <f t="shared" si="0"/>
        <v>14.73463002004757</v>
      </c>
      <c r="E10" s="9">
        <f t="shared" si="1"/>
        <v>8.83844961147541</v>
      </c>
      <c r="F10" s="83">
        <v>9259995.860000001</v>
      </c>
      <c r="G10" s="12">
        <v>9433820.654999997</v>
      </c>
      <c r="H10" s="50">
        <f t="shared" si="2"/>
        <v>1.877158452638835</v>
      </c>
      <c r="I10" s="9">
        <f t="shared" si="3"/>
        <v>9.284449957118674</v>
      </c>
      <c r="J10" s="84">
        <v>12195356.978999998</v>
      </c>
      <c r="K10" s="84">
        <v>12761414.427999998</v>
      </c>
      <c r="L10" s="85">
        <f t="shared" si="4"/>
        <v>4.6415816279485</v>
      </c>
      <c r="M10" s="9">
        <f t="shared" si="5"/>
        <v>9.375418611019057</v>
      </c>
      <c r="N10" s="86">
        <v>8097135.7</v>
      </c>
      <c r="O10" s="87">
        <v>12581780.802000001</v>
      </c>
      <c r="P10" s="10">
        <f t="shared" si="6"/>
        <v>55.38557420990241</v>
      </c>
      <c r="Q10" s="11">
        <f t="shared" si="7"/>
        <v>9.503962810556823</v>
      </c>
    </row>
    <row r="11" spans="1:17" ht="22.5" customHeight="1">
      <c r="A11" s="8" t="s">
        <v>35</v>
      </c>
      <c r="B11" s="83">
        <v>257503.096</v>
      </c>
      <c r="C11" s="12">
        <v>291696.297</v>
      </c>
      <c r="D11" s="50">
        <f t="shared" si="0"/>
        <v>13.278753355260642</v>
      </c>
      <c r="E11" s="9">
        <f t="shared" si="1"/>
        <v>2.5568216944489217</v>
      </c>
      <c r="F11" s="83">
        <v>2455019.347</v>
      </c>
      <c r="G11" s="12">
        <v>2399461.9979999997</v>
      </c>
      <c r="H11" s="50">
        <f t="shared" si="2"/>
        <v>-2.2630106385064015</v>
      </c>
      <c r="I11" s="9">
        <f t="shared" si="3"/>
        <v>2.3614700405218794</v>
      </c>
      <c r="J11" s="84">
        <v>3327563.4329999997</v>
      </c>
      <c r="K11" s="84">
        <v>3249970.323999999</v>
      </c>
      <c r="L11" s="85">
        <f t="shared" si="4"/>
        <v>-2.33182959731126</v>
      </c>
      <c r="M11" s="9">
        <f t="shared" si="5"/>
        <v>2.3876532207930605</v>
      </c>
      <c r="N11" s="86">
        <v>3400532.539999999</v>
      </c>
      <c r="O11" s="87">
        <v>3297196.59</v>
      </c>
      <c r="P11" s="10">
        <f t="shared" si="6"/>
        <v>-3.0388166789899116</v>
      </c>
      <c r="Q11" s="11">
        <f t="shared" si="7"/>
        <v>2.49061991013812</v>
      </c>
    </row>
    <row r="12" spans="1:17" ht="22.5" customHeight="1">
      <c r="A12" s="8" t="s">
        <v>125</v>
      </c>
      <c r="B12" s="83">
        <v>135866.735</v>
      </c>
      <c r="C12" s="12">
        <v>173848.257</v>
      </c>
      <c r="D12" s="50">
        <f t="shared" si="0"/>
        <v>27.9549825054676</v>
      </c>
      <c r="E12" s="9">
        <f t="shared" si="1"/>
        <v>1.523841747774164</v>
      </c>
      <c r="F12" s="83">
        <v>1293315.548</v>
      </c>
      <c r="G12" s="12">
        <v>1320192.803</v>
      </c>
      <c r="H12" s="50">
        <f t="shared" si="2"/>
        <v>2.0781668512037497</v>
      </c>
      <c r="I12" s="9">
        <f t="shared" si="3"/>
        <v>1.299289488475201</v>
      </c>
      <c r="J12" s="84">
        <v>1736950.187</v>
      </c>
      <c r="K12" s="84">
        <v>1737294.0680000002</v>
      </c>
      <c r="L12" s="85">
        <f t="shared" si="4"/>
        <v>0.01979797708500923</v>
      </c>
      <c r="M12" s="9">
        <f t="shared" si="5"/>
        <v>1.2763365087652658</v>
      </c>
      <c r="N12" s="86">
        <v>1371823.5040000002</v>
      </c>
      <c r="O12" s="87">
        <v>1715683.2589999998</v>
      </c>
      <c r="P12" s="10">
        <f t="shared" si="6"/>
        <v>25.06588886962237</v>
      </c>
      <c r="Q12" s="11">
        <f t="shared" si="7"/>
        <v>1.2959842604823442</v>
      </c>
    </row>
    <row r="13" spans="1:17" ht="22.5" customHeight="1">
      <c r="A13" s="54" t="s">
        <v>36</v>
      </c>
      <c r="B13" s="83">
        <v>76993.176</v>
      </c>
      <c r="C13" s="12">
        <v>103073.696</v>
      </c>
      <c r="D13" s="50">
        <f t="shared" si="0"/>
        <v>33.87380720597886</v>
      </c>
      <c r="E13" s="9">
        <f t="shared" si="1"/>
        <v>0.9034775716053502</v>
      </c>
      <c r="F13" s="83">
        <v>775159.7650000001</v>
      </c>
      <c r="G13" s="12">
        <v>801946.261</v>
      </c>
      <c r="H13" s="50">
        <f t="shared" si="2"/>
        <v>3.4556096961508214</v>
      </c>
      <c r="I13" s="9">
        <f t="shared" si="3"/>
        <v>0.7892486194982614</v>
      </c>
      <c r="J13" s="84">
        <v>1112329.672</v>
      </c>
      <c r="K13" s="84">
        <v>1138910.3390000002</v>
      </c>
      <c r="L13" s="85">
        <f t="shared" si="4"/>
        <v>2.3896393011082178</v>
      </c>
      <c r="M13" s="9">
        <f t="shared" si="5"/>
        <v>0.836722390671241</v>
      </c>
      <c r="N13" s="86">
        <v>1220063.574</v>
      </c>
      <c r="O13" s="87">
        <v>1105582.098</v>
      </c>
      <c r="P13" s="10">
        <f t="shared" si="6"/>
        <v>-9.383238581959338</v>
      </c>
      <c r="Q13" s="11">
        <f t="shared" si="7"/>
        <v>0.8351290893367915</v>
      </c>
    </row>
    <row r="14" spans="1:17" ht="22.5" customHeight="1">
      <c r="A14" s="8" t="s">
        <v>37</v>
      </c>
      <c r="B14" s="83">
        <v>996479.7</v>
      </c>
      <c r="C14" s="12">
        <v>946146.195</v>
      </c>
      <c r="D14" s="50">
        <f t="shared" si="0"/>
        <v>-5.051131999979528</v>
      </c>
      <c r="E14" s="9">
        <f t="shared" si="1"/>
        <v>8.293307602380361</v>
      </c>
      <c r="F14" s="83">
        <v>8477363.219999999</v>
      </c>
      <c r="G14" s="12">
        <v>8519385.039</v>
      </c>
      <c r="H14" s="50">
        <f t="shared" si="2"/>
        <v>0.4956944501429774</v>
      </c>
      <c r="I14" s="9">
        <f t="shared" si="3"/>
        <v>8.384493086382621</v>
      </c>
      <c r="J14" s="84">
        <v>11232598.393999998</v>
      </c>
      <c r="K14" s="84">
        <v>11439200.065999998</v>
      </c>
      <c r="L14" s="85">
        <f t="shared" si="4"/>
        <v>1.8393043599810224</v>
      </c>
      <c r="M14" s="9">
        <f t="shared" si="5"/>
        <v>8.404028393485445</v>
      </c>
      <c r="N14" s="86">
        <v>8340558.521</v>
      </c>
      <c r="O14" s="87">
        <v>11342038.941000002</v>
      </c>
      <c r="P14" s="10">
        <f t="shared" si="6"/>
        <v>35.986563878699776</v>
      </c>
      <c r="Q14" s="11">
        <f t="shared" si="7"/>
        <v>8.567492788780449</v>
      </c>
    </row>
    <row r="15" spans="1:17" ht="22.5" customHeight="1">
      <c r="A15" s="8" t="s">
        <v>38</v>
      </c>
      <c r="B15" s="83">
        <v>603379.21</v>
      </c>
      <c r="C15" s="12">
        <v>760383.555</v>
      </c>
      <c r="D15" s="50">
        <f t="shared" si="0"/>
        <v>26.020841023011066</v>
      </c>
      <c r="E15" s="9">
        <f t="shared" si="1"/>
        <v>6.665032053959173</v>
      </c>
      <c r="F15" s="83">
        <v>5114638.4690000005</v>
      </c>
      <c r="G15" s="12">
        <v>5907468.787</v>
      </c>
      <c r="H15" s="50">
        <f t="shared" si="2"/>
        <v>15.501199601992807</v>
      </c>
      <c r="I15" s="9">
        <f t="shared" si="3"/>
        <v>5.813932693014722</v>
      </c>
      <c r="J15" s="84">
        <v>6709064.824</v>
      </c>
      <c r="K15" s="84">
        <v>7827866.081</v>
      </c>
      <c r="L15" s="85">
        <f t="shared" si="4"/>
        <v>16.675964331090807</v>
      </c>
      <c r="M15" s="9">
        <f t="shared" si="5"/>
        <v>5.750892407298304</v>
      </c>
      <c r="N15" s="86">
        <v>4902211.29</v>
      </c>
      <c r="O15" s="87">
        <v>6964942.039</v>
      </c>
      <c r="P15" s="10">
        <f t="shared" si="6"/>
        <v>42.077556983473066</v>
      </c>
      <c r="Q15" s="11">
        <f t="shared" si="7"/>
        <v>5.261143168685431</v>
      </c>
    </row>
    <row r="16" spans="1:17" ht="22.5" customHeight="1">
      <c r="A16" s="8" t="s">
        <v>39</v>
      </c>
      <c r="B16" s="83">
        <v>434134.673</v>
      </c>
      <c r="C16" s="12">
        <v>434646.531</v>
      </c>
      <c r="D16" s="50">
        <f t="shared" si="0"/>
        <v>0.11790304526079802</v>
      </c>
      <c r="E16" s="9">
        <f t="shared" si="1"/>
        <v>3.809831291337119</v>
      </c>
      <c r="F16" s="83">
        <v>4296070.096</v>
      </c>
      <c r="G16" s="12">
        <v>4147861.4339999994</v>
      </c>
      <c r="H16" s="50">
        <f t="shared" si="2"/>
        <v>-3.449866009821281</v>
      </c>
      <c r="I16" s="9">
        <f t="shared" si="3"/>
        <v>4.082186138722553</v>
      </c>
      <c r="J16" s="84">
        <v>5607881.944</v>
      </c>
      <c r="K16" s="84">
        <v>5662855.000000001</v>
      </c>
      <c r="L16" s="85">
        <f t="shared" si="4"/>
        <v>0.9802819772056314</v>
      </c>
      <c r="M16" s="9">
        <f t="shared" si="5"/>
        <v>4.160325366599899</v>
      </c>
      <c r="N16" s="86">
        <v>4474384.734</v>
      </c>
      <c r="O16" s="87">
        <v>5734250.469</v>
      </c>
      <c r="P16" s="10">
        <f t="shared" si="6"/>
        <v>28.15729558136829</v>
      </c>
      <c r="Q16" s="11">
        <f t="shared" si="7"/>
        <v>4.331509510571905</v>
      </c>
    </row>
    <row r="17" spans="1:17" ht="22.5" customHeight="1">
      <c r="A17" s="8" t="s">
        <v>40</v>
      </c>
      <c r="B17" s="83">
        <v>3198832.383</v>
      </c>
      <c r="C17" s="12">
        <v>3316799.422</v>
      </c>
      <c r="D17" s="50">
        <f t="shared" si="0"/>
        <v>3.6878155800512875</v>
      </c>
      <c r="E17" s="9">
        <f t="shared" si="1"/>
        <v>29.072925523991973</v>
      </c>
      <c r="F17" s="83">
        <v>27669122.199000005</v>
      </c>
      <c r="G17" s="12">
        <v>30145683.023999996</v>
      </c>
      <c r="H17" s="50">
        <f t="shared" si="2"/>
        <v>8.950630262818738</v>
      </c>
      <c r="I17" s="9">
        <f t="shared" si="3"/>
        <v>29.66837039785658</v>
      </c>
      <c r="J17" s="84">
        <v>36454173.374000005</v>
      </c>
      <c r="K17" s="84">
        <v>40132294.767000005</v>
      </c>
      <c r="L17" s="85">
        <f t="shared" si="4"/>
        <v>10.089712788888319</v>
      </c>
      <c r="M17" s="9">
        <f t="shared" si="5"/>
        <v>29.483962407480764</v>
      </c>
      <c r="N17" s="86">
        <v>32912628.904</v>
      </c>
      <c r="O17" s="87">
        <v>37242909.464</v>
      </c>
      <c r="P17" s="10">
        <f t="shared" si="6"/>
        <v>13.156896620536218</v>
      </c>
      <c r="Q17" s="11">
        <f t="shared" si="7"/>
        <v>28.132363142626517</v>
      </c>
    </row>
    <row r="18" spans="1:17" ht="22.5" customHeight="1">
      <c r="A18" s="8" t="s">
        <v>41</v>
      </c>
      <c r="B18" s="83">
        <v>1315049.042</v>
      </c>
      <c r="C18" s="12">
        <v>1623529.113</v>
      </c>
      <c r="D18" s="50">
        <f t="shared" si="0"/>
        <v>23.457685694432072</v>
      </c>
      <c r="E18" s="9">
        <f t="shared" si="1"/>
        <v>14.23080957962183</v>
      </c>
      <c r="F18" s="83">
        <v>14008093.268</v>
      </c>
      <c r="G18" s="12">
        <v>13981892.642</v>
      </c>
      <c r="H18" s="50">
        <f t="shared" si="2"/>
        <v>-0.187039202971691</v>
      </c>
      <c r="I18" s="9">
        <f t="shared" si="3"/>
        <v>13.76050990238534</v>
      </c>
      <c r="J18" s="84">
        <v>18578533.674999997</v>
      </c>
      <c r="K18" s="84">
        <v>18433398.950000003</v>
      </c>
      <c r="L18" s="85">
        <f t="shared" si="4"/>
        <v>-0.7811958012342654</v>
      </c>
      <c r="M18" s="9">
        <f t="shared" si="5"/>
        <v>13.542451156588143</v>
      </c>
      <c r="N18" s="86">
        <v>15993720.549999999</v>
      </c>
      <c r="O18" s="87">
        <v>18461534.930999998</v>
      </c>
      <c r="P18" s="10">
        <f t="shared" si="6"/>
        <v>15.429895584864395</v>
      </c>
      <c r="Q18" s="11">
        <f t="shared" si="7"/>
        <v>13.945382149888424</v>
      </c>
    </row>
    <row r="19" spans="1:17" ht="22.5" customHeight="1">
      <c r="A19" s="13" t="s">
        <v>42</v>
      </c>
      <c r="B19" s="83">
        <v>131656.507</v>
      </c>
      <c r="C19" s="12">
        <v>157237.336</v>
      </c>
      <c r="D19" s="50">
        <f t="shared" si="0"/>
        <v>19.42997697789445</v>
      </c>
      <c r="E19" s="9">
        <f t="shared" si="1"/>
        <v>1.37824112269123</v>
      </c>
      <c r="F19" s="83">
        <v>1028417.6519999999</v>
      </c>
      <c r="G19" s="12">
        <v>1077647.243</v>
      </c>
      <c r="H19" s="50">
        <f t="shared" si="2"/>
        <v>4.786925905468622</v>
      </c>
      <c r="I19" s="9">
        <f t="shared" si="3"/>
        <v>1.0605842812749984</v>
      </c>
      <c r="J19" s="84">
        <v>1508696.114</v>
      </c>
      <c r="K19" s="84">
        <v>1519102.812</v>
      </c>
      <c r="L19" s="85">
        <f t="shared" si="4"/>
        <v>0.6897809242981756</v>
      </c>
      <c r="M19" s="9">
        <f t="shared" si="5"/>
        <v>1.1160381050259693</v>
      </c>
      <c r="N19" s="86">
        <v>1337078.9910000002</v>
      </c>
      <c r="O19" s="87">
        <v>1503190.1989999996</v>
      </c>
      <c r="P19" s="10">
        <f t="shared" si="6"/>
        <v>12.42344013465988</v>
      </c>
      <c r="Q19" s="11">
        <f t="shared" si="7"/>
        <v>1.135472312966902</v>
      </c>
    </row>
    <row r="20" spans="1:17" ht="22.5" customHeight="1">
      <c r="A20" s="8" t="s">
        <v>43</v>
      </c>
      <c r="B20" s="83">
        <v>794222.595</v>
      </c>
      <c r="C20" s="12">
        <v>879520.052</v>
      </c>
      <c r="D20" s="50">
        <f t="shared" si="0"/>
        <v>10.739741923358407</v>
      </c>
      <c r="E20" s="9">
        <f t="shared" si="1"/>
        <v>7.709305784078718</v>
      </c>
      <c r="F20" s="83">
        <v>7565669.2</v>
      </c>
      <c r="G20" s="12">
        <v>7872370.906</v>
      </c>
      <c r="H20" s="50">
        <f t="shared" si="2"/>
        <v>4.053860906316129</v>
      </c>
      <c r="I20" s="9">
        <f t="shared" si="3"/>
        <v>7.7477234721327255</v>
      </c>
      <c r="J20" s="84">
        <v>10025796.304</v>
      </c>
      <c r="K20" s="84">
        <v>10473989.714</v>
      </c>
      <c r="L20" s="85">
        <f t="shared" si="4"/>
        <v>4.470402114804428</v>
      </c>
      <c r="M20" s="9">
        <f t="shared" si="5"/>
        <v>7.694918039868691</v>
      </c>
      <c r="N20" s="86">
        <v>8330934.059000001</v>
      </c>
      <c r="O20" s="87">
        <v>10156234.218</v>
      </c>
      <c r="P20" s="10">
        <f t="shared" si="6"/>
        <v>21.909910054180624</v>
      </c>
      <c r="Q20" s="11">
        <f t="shared" si="7"/>
        <v>7.671765533209188</v>
      </c>
    </row>
    <row r="21" spans="1:17" ht="22.5" customHeight="1" thickBot="1">
      <c r="A21" s="88" t="s">
        <v>44</v>
      </c>
      <c r="B21" s="89">
        <v>1732497.488</v>
      </c>
      <c r="C21" s="90">
        <v>1623067.832</v>
      </c>
      <c r="D21" s="91">
        <f t="shared" si="0"/>
        <v>-6.3162952187784045</v>
      </c>
      <c r="E21" s="92">
        <f t="shared" si="1"/>
        <v>14.226766287745427</v>
      </c>
      <c r="F21" s="89">
        <v>15950102.859000001</v>
      </c>
      <c r="G21" s="90">
        <v>15100228.663</v>
      </c>
      <c r="H21" s="91">
        <f t="shared" si="2"/>
        <v>-5.328330503652211</v>
      </c>
      <c r="I21" s="92">
        <f t="shared" si="3"/>
        <v>14.861138714606248</v>
      </c>
      <c r="J21" s="93">
        <v>20884444.887999997</v>
      </c>
      <c r="K21" s="94">
        <v>20556091.377999995</v>
      </c>
      <c r="L21" s="95">
        <f t="shared" si="4"/>
        <v>-1.5722395867398442</v>
      </c>
      <c r="M21" s="92">
        <f t="shared" si="5"/>
        <v>15.101927984742472</v>
      </c>
      <c r="N21" s="96">
        <v>18293006.946000002</v>
      </c>
      <c r="O21" s="97">
        <v>21229863.97</v>
      </c>
      <c r="P21" s="98">
        <f t="shared" si="6"/>
        <v>16.054534023134874</v>
      </c>
      <c r="Q21" s="99">
        <f t="shared" si="7"/>
        <v>16.036508727920864</v>
      </c>
    </row>
    <row r="22" spans="1:17" ht="24" customHeight="1" thickBot="1">
      <c r="A22" s="100" t="s">
        <v>19</v>
      </c>
      <c r="B22" s="101">
        <v>10622686.70464</v>
      </c>
      <c r="C22" s="102">
        <v>11408550.60927</v>
      </c>
      <c r="D22" s="103">
        <f t="shared" si="0"/>
        <v>7.3979768629224045</v>
      </c>
      <c r="E22" s="104">
        <f t="shared" si="1"/>
        <v>100</v>
      </c>
      <c r="F22" s="101">
        <v>98680219.66964</v>
      </c>
      <c r="G22" s="102">
        <v>101608826.571</v>
      </c>
      <c r="H22" s="103">
        <f t="shared" si="2"/>
        <v>2.967775012220617</v>
      </c>
      <c r="I22" s="104">
        <f t="shared" si="3"/>
        <v>100</v>
      </c>
      <c r="J22" s="105">
        <v>130404188.95464</v>
      </c>
      <c r="K22" s="106">
        <v>136115676.083</v>
      </c>
      <c r="L22" s="103">
        <f t="shared" si="4"/>
        <v>4.3798340943991425</v>
      </c>
      <c r="M22" s="104">
        <f t="shared" si="5"/>
        <v>100</v>
      </c>
      <c r="N22" s="101">
        <v>109653502.90100001</v>
      </c>
      <c r="O22" s="107">
        <v>132384575.28500003</v>
      </c>
      <c r="P22" s="108">
        <f t="shared" si="6"/>
        <v>20.729909927749983</v>
      </c>
      <c r="Q22" s="104">
        <f t="shared" si="7"/>
        <v>100</v>
      </c>
    </row>
  </sheetData>
  <sheetProtection/>
  <mergeCells count="5">
    <mergeCell ref="B7:E7"/>
    <mergeCell ref="J7:M7"/>
    <mergeCell ref="A6:Q6"/>
    <mergeCell ref="N7:Q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1">
      <selection activeCell="J60" sqref="J60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5"/>
    </row>
    <row r="8" ht="12.75">
      <c r="I8" s="15"/>
    </row>
    <row r="9" ht="12.75">
      <c r="I9" s="15"/>
    </row>
    <row r="10" ht="12.75">
      <c r="I10" s="15"/>
    </row>
    <row r="17" ht="12.75" customHeight="1"/>
    <row r="25" spans="8:9" ht="12.75">
      <c r="H25" s="15"/>
      <c r="I25" s="15"/>
    </row>
    <row r="26" spans="8:9" ht="12.75">
      <c r="H26" s="15"/>
      <c r="I26" s="15"/>
    </row>
    <row r="27" spans="8:14" ht="12.75">
      <c r="H27" s="176"/>
      <c r="I27" s="176"/>
      <c r="N27" t="s">
        <v>72</v>
      </c>
    </row>
    <row r="28" spans="8:9" ht="12.75">
      <c r="H28" s="176"/>
      <c r="I28" s="176"/>
    </row>
    <row r="29" ht="12.75" customHeight="1"/>
    <row r="30" ht="12.75" customHeight="1"/>
    <row r="31" ht="9.75" customHeight="1"/>
    <row r="38" spans="8:9" ht="12.75">
      <c r="H38" s="15"/>
      <c r="I38" s="15"/>
    </row>
    <row r="39" spans="8:9" ht="12.75">
      <c r="H39" s="15"/>
      <c r="I39" s="15"/>
    </row>
    <row r="40" spans="8:9" ht="12.75">
      <c r="H40" s="176"/>
      <c r="I40" s="176"/>
    </row>
    <row r="41" spans="8:9" ht="12.75">
      <c r="H41" s="176"/>
      <c r="I41" s="176"/>
    </row>
    <row r="42" ht="12.75" customHeight="1"/>
    <row r="43" ht="13.5" customHeight="1"/>
    <row r="44" ht="12.75" customHeight="1"/>
    <row r="50" spans="8:9" ht="12.75">
      <c r="H50" s="15"/>
      <c r="I50" s="15"/>
    </row>
    <row r="51" spans="8:9" ht="12.75">
      <c r="H51" s="15"/>
      <c r="I51" s="15"/>
    </row>
    <row r="52" spans="8:9" ht="12.75">
      <c r="H52" s="176"/>
      <c r="I52" s="176"/>
    </row>
    <row r="53" spans="8:9" ht="12.75">
      <c r="H53" s="176"/>
      <c r="I53" s="176"/>
    </row>
    <row r="56" ht="15.75" customHeight="1"/>
    <row r="57" ht="12.75" customHeight="1"/>
    <row r="58" ht="12.75" customHeight="1"/>
    <row r="59" ht="12.75" customHeight="1"/>
    <row r="61" ht="12.75">
      <c r="C61" s="14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2">
      <selection activeCell="P35" sqref="P35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D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4" width="14.8515625" style="0" customWidth="1"/>
    <col min="5" max="6" width="13.421875" style="0" customWidth="1"/>
    <col min="7" max="9" width="14.57421875" style="0" customWidth="1"/>
    <col min="10" max="13" width="13.421875" style="0" customWidth="1"/>
    <col min="14" max="14" width="18.57421875" style="0" customWidth="1"/>
    <col min="15" max="15" width="13.421875" style="0" customWidth="1"/>
    <col min="16" max="16" width="7.57421875" style="0" customWidth="1"/>
  </cols>
  <sheetData>
    <row r="1" spans="3:14" ht="12.75"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3" ht="12.75">
      <c r="B3" s="15" t="s">
        <v>160</v>
      </c>
    </row>
    <row r="4" spans="2:16" s="28" customFormat="1" ht="12.75">
      <c r="B4" s="65" t="s">
        <v>60</v>
      </c>
      <c r="C4" s="65" t="s">
        <v>20</v>
      </c>
      <c r="D4" s="65" t="s">
        <v>21</v>
      </c>
      <c r="E4" s="65" t="s">
        <v>22</v>
      </c>
      <c r="F4" s="65" t="s">
        <v>23</v>
      </c>
      <c r="G4" s="65" t="s">
        <v>24</v>
      </c>
      <c r="H4" s="65" t="s">
        <v>25</v>
      </c>
      <c r="I4" s="65" t="s">
        <v>26</v>
      </c>
      <c r="J4" s="65" t="s">
        <v>124</v>
      </c>
      <c r="K4" s="65" t="s">
        <v>28</v>
      </c>
      <c r="L4" s="65" t="s">
        <v>0</v>
      </c>
      <c r="M4" s="65" t="s">
        <v>29</v>
      </c>
      <c r="N4" s="65" t="s">
        <v>30</v>
      </c>
      <c r="O4" s="35" t="s">
        <v>83</v>
      </c>
      <c r="P4" s="35" t="s">
        <v>61</v>
      </c>
    </row>
    <row r="5" spans="1:16" ht="12.75">
      <c r="A5" s="67" t="s">
        <v>85</v>
      </c>
      <c r="B5" s="29" t="s">
        <v>135</v>
      </c>
      <c r="C5" s="30">
        <v>1033712.928</v>
      </c>
      <c r="D5" s="30">
        <v>1069447.989</v>
      </c>
      <c r="E5" s="30">
        <v>1266204.661</v>
      </c>
      <c r="F5" s="30">
        <v>1084059.718</v>
      </c>
      <c r="G5" s="30">
        <v>1088407.117</v>
      </c>
      <c r="H5" s="30">
        <v>1102330.523</v>
      </c>
      <c r="I5" s="30">
        <v>1013092.984</v>
      </c>
      <c r="J5" s="30">
        <v>977915.745</v>
      </c>
      <c r="K5" s="30">
        <v>1083057.493</v>
      </c>
      <c r="L5" s="30"/>
      <c r="M5" s="30"/>
      <c r="N5" s="30"/>
      <c r="O5" s="30">
        <v>9718229.158000002</v>
      </c>
      <c r="P5" s="68">
        <f aca="true" t="shared" si="0" ref="P5:P24">O5/O$26*100</f>
        <v>9.56435526739177</v>
      </c>
    </row>
    <row r="6" spans="1:16" ht="12.75">
      <c r="A6" s="67" t="s">
        <v>86</v>
      </c>
      <c r="B6" s="29" t="s">
        <v>66</v>
      </c>
      <c r="C6" s="30">
        <v>745507.304</v>
      </c>
      <c r="D6" s="30">
        <v>790256.225</v>
      </c>
      <c r="E6" s="30">
        <v>911093.386</v>
      </c>
      <c r="F6" s="30">
        <v>795450.171</v>
      </c>
      <c r="G6" s="30">
        <v>859561.693</v>
      </c>
      <c r="H6" s="30">
        <v>910070.642</v>
      </c>
      <c r="I6" s="30">
        <v>911885.944</v>
      </c>
      <c r="J6" s="30">
        <v>833289.758</v>
      </c>
      <c r="K6" s="30">
        <v>985572.519</v>
      </c>
      <c r="L6" s="30"/>
      <c r="M6" s="30"/>
      <c r="N6" s="30"/>
      <c r="O6" s="30">
        <v>7742687.642000001</v>
      </c>
      <c r="P6" s="68">
        <f t="shared" si="0"/>
        <v>7.620093550847286</v>
      </c>
    </row>
    <row r="7" spans="1:16" ht="12.75">
      <c r="A7" s="67" t="s">
        <v>87</v>
      </c>
      <c r="B7" s="29" t="s">
        <v>128</v>
      </c>
      <c r="C7" s="30">
        <v>621643.682</v>
      </c>
      <c r="D7" s="30">
        <v>612827.861</v>
      </c>
      <c r="E7" s="30">
        <v>669310.849</v>
      </c>
      <c r="F7" s="30">
        <v>624019.26</v>
      </c>
      <c r="G7" s="30">
        <v>681484.549</v>
      </c>
      <c r="H7" s="30">
        <v>638478.051</v>
      </c>
      <c r="I7" s="30">
        <v>618250.112</v>
      </c>
      <c r="J7" s="30">
        <v>630602.131</v>
      </c>
      <c r="K7" s="30">
        <v>698083.396</v>
      </c>
      <c r="L7" s="30"/>
      <c r="M7" s="30"/>
      <c r="N7" s="30"/>
      <c r="O7" s="30">
        <v>5794699.891</v>
      </c>
      <c r="P7" s="68">
        <f t="shared" si="0"/>
        <v>5.702949325887912</v>
      </c>
    </row>
    <row r="8" spans="1:16" ht="12.75">
      <c r="A8" s="67" t="s">
        <v>88</v>
      </c>
      <c r="B8" s="29" t="s">
        <v>136</v>
      </c>
      <c r="C8" s="30">
        <v>440364.497</v>
      </c>
      <c r="D8" s="30">
        <v>511126.22</v>
      </c>
      <c r="E8" s="30">
        <v>609193.825</v>
      </c>
      <c r="F8" s="30">
        <v>542147.605</v>
      </c>
      <c r="G8" s="30">
        <v>589379.284</v>
      </c>
      <c r="H8" s="30">
        <v>535386.391</v>
      </c>
      <c r="I8" s="30">
        <v>547031.035</v>
      </c>
      <c r="J8" s="30">
        <v>545887.899</v>
      </c>
      <c r="K8" s="30">
        <v>592788.895</v>
      </c>
      <c r="L8" s="30"/>
      <c r="M8" s="30"/>
      <c r="N8" s="30"/>
      <c r="O8" s="30">
        <v>4913305.651000001</v>
      </c>
      <c r="P8" s="68">
        <f t="shared" si="0"/>
        <v>4.835510669633007</v>
      </c>
    </row>
    <row r="9" spans="1:16" ht="12.75">
      <c r="A9" s="67" t="s">
        <v>89</v>
      </c>
      <c r="B9" s="29" t="s">
        <v>62</v>
      </c>
      <c r="C9" s="30">
        <v>509327.239</v>
      </c>
      <c r="D9" s="30">
        <v>515557.692</v>
      </c>
      <c r="E9" s="30">
        <v>627667.057</v>
      </c>
      <c r="F9" s="30">
        <v>516206.992</v>
      </c>
      <c r="G9" s="30">
        <v>499617.55</v>
      </c>
      <c r="H9" s="30">
        <v>593730.789</v>
      </c>
      <c r="I9" s="30">
        <v>467555.045</v>
      </c>
      <c r="J9" s="30">
        <v>406175.788</v>
      </c>
      <c r="K9" s="30">
        <v>499314.579</v>
      </c>
      <c r="L9" s="30"/>
      <c r="M9" s="30"/>
      <c r="N9" s="30"/>
      <c r="O9" s="30">
        <v>4635152.731</v>
      </c>
      <c r="P9" s="68">
        <f t="shared" si="0"/>
        <v>4.56176189274268</v>
      </c>
    </row>
    <row r="10" spans="1:16" ht="12.75">
      <c r="A10" s="67" t="s">
        <v>90</v>
      </c>
      <c r="B10" s="29" t="s">
        <v>63</v>
      </c>
      <c r="C10" s="30">
        <v>506225.871</v>
      </c>
      <c r="D10" s="30">
        <v>541331.081</v>
      </c>
      <c r="E10" s="30">
        <v>571095.245</v>
      </c>
      <c r="F10" s="30">
        <v>489505.411</v>
      </c>
      <c r="G10" s="30">
        <v>507616.413</v>
      </c>
      <c r="H10" s="30">
        <v>545969.243</v>
      </c>
      <c r="I10" s="30">
        <v>472809.897</v>
      </c>
      <c r="J10" s="30">
        <v>451527.708</v>
      </c>
      <c r="K10" s="30">
        <v>495721.321</v>
      </c>
      <c r="L10" s="30"/>
      <c r="M10" s="30"/>
      <c r="N10" s="30"/>
      <c r="O10" s="30">
        <v>4581802.19</v>
      </c>
      <c r="P10" s="68">
        <f t="shared" si="0"/>
        <v>4.509256079231224</v>
      </c>
    </row>
    <row r="11" spans="1:16" ht="12.75">
      <c r="A11" s="67" t="s">
        <v>91</v>
      </c>
      <c r="B11" s="29" t="s">
        <v>153</v>
      </c>
      <c r="C11" s="30">
        <v>447555.959</v>
      </c>
      <c r="D11" s="30">
        <v>484108.247</v>
      </c>
      <c r="E11" s="30">
        <v>477605.124</v>
      </c>
      <c r="F11" s="30">
        <v>440939.741</v>
      </c>
      <c r="G11" s="30">
        <v>461640.123</v>
      </c>
      <c r="H11" s="30">
        <v>484294.298</v>
      </c>
      <c r="I11" s="30">
        <v>469770.372</v>
      </c>
      <c r="J11" s="30">
        <v>391995.881</v>
      </c>
      <c r="K11" s="30">
        <v>418446.437</v>
      </c>
      <c r="L11" s="30"/>
      <c r="M11" s="30"/>
      <c r="N11" s="30"/>
      <c r="O11" s="30">
        <v>4076356.182</v>
      </c>
      <c r="P11" s="68">
        <f t="shared" si="0"/>
        <v>4.011813066682235</v>
      </c>
    </row>
    <row r="12" spans="1:16" ht="12.75">
      <c r="A12" s="67" t="s">
        <v>92</v>
      </c>
      <c r="B12" s="29" t="s">
        <v>154</v>
      </c>
      <c r="C12" s="30">
        <v>222955.366</v>
      </c>
      <c r="D12" s="30">
        <v>233166.176</v>
      </c>
      <c r="E12" s="30">
        <v>214453.369</v>
      </c>
      <c r="F12" s="30">
        <v>271564.125</v>
      </c>
      <c r="G12" s="30">
        <v>276744.083</v>
      </c>
      <c r="H12" s="30">
        <v>309416.521</v>
      </c>
      <c r="I12" s="30">
        <v>302645.689</v>
      </c>
      <c r="J12" s="30">
        <v>396724.665</v>
      </c>
      <c r="K12" s="30">
        <v>378828.706</v>
      </c>
      <c r="L12" s="30"/>
      <c r="M12" s="30"/>
      <c r="N12" s="30"/>
      <c r="O12" s="30">
        <v>2606498.7</v>
      </c>
      <c r="P12" s="68">
        <f t="shared" si="0"/>
        <v>2.565228619894497</v>
      </c>
    </row>
    <row r="13" spans="1:16" ht="12.75">
      <c r="A13" s="67" t="s">
        <v>93</v>
      </c>
      <c r="B13" s="29" t="s">
        <v>64</v>
      </c>
      <c r="C13" s="30">
        <v>293816.791</v>
      </c>
      <c r="D13" s="30">
        <v>299863.358</v>
      </c>
      <c r="E13" s="30">
        <v>388823.602</v>
      </c>
      <c r="F13" s="30">
        <v>335773.67</v>
      </c>
      <c r="G13" s="30">
        <v>302576.918</v>
      </c>
      <c r="H13" s="30">
        <v>310233.095</v>
      </c>
      <c r="I13" s="30">
        <v>256698.494</v>
      </c>
      <c r="J13" s="30">
        <v>257375.831</v>
      </c>
      <c r="K13" s="30">
        <v>314146.076</v>
      </c>
      <c r="L13" s="30"/>
      <c r="M13" s="30"/>
      <c r="N13" s="30"/>
      <c r="O13" s="30">
        <v>2759307.8349999995</v>
      </c>
      <c r="P13" s="68">
        <f t="shared" si="0"/>
        <v>2.7156182465930714</v>
      </c>
    </row>
    <row r="14" spans="1:16" ht="12.75">
      <c r="A14" s="67" t="s">
        <v>94</v>
      </c>
      <c r="B14" s="29" t="s">
        <v>138</v>
      </c>
      <c r="C14" s="30">
        <v>277212.345</v>
      </c>
      <c r="D14" s="30">
        <v>291775.88</v>
      </c>
      <c r="E14" s="30">
        <v>365917.405</v>
      </c>
      <c r="F14" s="30">
        <v>309224.982</v>
      </c>
      <c r="G14" s="30">
        <v>379430.551</v>
      </c>
      <c r="H14" s="30">
        <v>313499.063</v>
      </c>
      <c r="I14" s="30">
        <v>284061.497</v>
      </c>
      <c r="J14" s="30">
        <v>301879.878</v>
      </c>
      <c r="K14" s="30">
        <v>297071.358</v>
      </c>
      <c r="L14" s="30"/>
      <c r="M14" s="30"/>
      <c r="N14" s="30"/>
      <c r="O14" s="30">
        <v>2820072.9590000003</v>
      </c>
      <c r="P14" s="68">
        <f t="shared" si="0"/>
        <v>2.775421244068666</v>
      </c>
    </row>
    <row r="15" spans="1:16" ht="12.75">
      <c r="A15" s="67" t="s">
        <v>95</v>
      </c>
      <c r="B15" s="29" t="s">
        <v>65</v>
      </c>
      <c r="C15" s="30">
        <v>299086.53</v>
      </c>
      <c r="D15" s="30">
        <v>301429.135</v>
      </c>
      <c r="E15" s="30">
        <v>301212.101</v>
      </c>
      <c r="F15" s="30">
        <v>234229.62</v>
      </c>
      <c r="G15" s="30">
        <v>235316.747</v>
      </c>
      <c r="H15" s="30">
        <v>232182.931</v>
      </c>
      <c r="I15" s="30">
        <v>248257.142</v>
      </c>
      <c r="J15" s="30">
        <v>219256.084</v>
      </c>
      <c r="K15" s="30">
        <v>254659.18</v>
      </c>
      <c r="L15" s="30"/>
      <c r="M15" s="30"/>
      <c r="N15" s="30"/>
      <c r="O15" s="30">
        <v>2325629.47</v>
      </c>
      <c r="P15" s="68">
        <f t="shared" si="0"/>
        <v>2.2888065417849894</v>
      </c>
    </row>
    <row r="16" spans="1:16" ht="12.75">
      <c r="A16" s="67" t="s">
        <v>96</v>
      </c>
      <c r="B16" s="29" t="s">
        <v>147</v>
      </c>
      <c r="C16" s="30">
        <v>179910.076</v>
      </c>
      <c r="D16" s="30">
        <v>172587.357</v>
      </c>
      <c r="E16" s="30">
        <v>220055.814</v>
      </c>
      <c r="F16" s="30">
        <v>227264.935</v>
      </c>
      <c r="G16" s="30">
        <v>219283.02</v>
      </c>
      <c r="H16" s="30">
        <v>208725.512</v>
      </c>
      <c r="I16" s="30">
        <v>210684.348</v>
      </c>
      <c r="J16" s="30">
        <v>213342.873</v>
      </c>
      <c r="K16" s="30">
        <v>238681.863</v>
      </c>
      <c r="L16" s="30"/>
      <c r="M16" s="30"/>
      <c r="N16" s="30"/>
      <c r="O16" s="30">
        <v>1890535.798</v>
      </c>
      <c r="P16" s="68">
        <f t="shared" si="0"/>
        <v>1.860601939285326</v>
      </c>
    </row>
    <row r="17" spans="1:16" ht="12.75">
      <c r="A17" s="67" t="s">
        <v>97</v>
      </c>
      <c r="B17" s="29" t="s">
        <v>137</v>
      </c>
      <c r="C17" s="30">
        <v>193452.473</v>
      </c>
      <c r="D17" s="30">
        <v>204582.236</v>
      </c>
      <c r="E17" s="30">
        <v>229150.581</v>
      </c>
      <c r="F17" s="30">
        <v>204367.565</v>
      </c>
      <c r="G17" s="30">
        <v>217985.406</v>
      </c>
      <c r="H17" s="30">
        <v>208518.414</v>
      </c>
      <c r="I17" s="30">
        <v>180906.544</v>
      </c>
      <c r="J17" s="30">
        <v>175718.231</v>
      </c>
      <c r="K17" s="30">
        <v>223690.952</v>
      </c>
      <c r="L17" s="30"/>
      <c r="M17" s="30"/>
      <c r="N17" s="30"/>
      <c r="O17" s="30">
        <v>1838372.4019999998</v>
      </c>
      <c r="P17" s="68">
        <f t="shared" si="0"/>
        <v>1.809264474075736</v>
      </c>
    </row>
    <row r="18" spans="1:16" ht="12.75">
      <c r="A18" s="67" t="s">
        <v>98</v>
      </c>
      <c r="B18" s="29" t="s">
        <v>165</v>
      </c>
      <c r="C18" s="30">
        <v>230707.381</v>
      </c>
      <c r="D18" s="30">
        <v>166949.864</v>
      </c>
      <c r="E18" s="30">
        <v>201834.88</v>
      </c>
      <c r="F18" s="30">
        <v>220356.575</v>
      </c>
      <c r="G18" s="30">
        <v>242192.309</v>
      </c>
      <c r="H18" s="30">
        <v>250225.561</v>
      </c>
      <c r="I18" s="30">
        <v>226542.93</v>
      </c>
      <c r="J18" s="30">
        <v>231507.43</v>
      </c>
      <c r="K18" s="30">
        <v>221132.19</v>
      </c>
      <c r="L18" s="30"/>
      <c r="M18" s="30"/>
      <c r="N18" s="30"/>
      <c r="O18" s="30">
        <v>1991449.1199999999</v>
      </c>
      <c r="P18" s="68">
        <f t="shared" si="0"/>
        <v>1.9599174469903664</v>
      </c>
    </row>
    <row r="19" spans="1:16" ht="12.75">
      <c r="A19" s="67" t="s">
        <v>99</v>
      </c>
      <c r="B19" s="29" t="s">
        <v>146</v>
      </c>
      <c r="C19" s="30">
        <v>305741.804</v>
      </c>
      <c r="D19" s="30">
        <v>320680.872</v>
      </c>
      <c r="E19" s="30">
        <v>265307.166</v>
      </c>
      <c r="F19" s="30">
        <v>360906.822</v>
      </c>
      <c r="G19" s="30">
        <v>403368.896</v>
      </c>
      <c r="H19" s="30">
        <v>458805.982</v>
      </c>
      <c r="I19" s="30">
        <v>371075.385</v>
      </c>
      <c r="J19" s="30">
        <v>273526.368</v>
      </c>
      <c r="K19" s="30">
        <v>211370.363</v>
      </c>
      <c r="L19" s="30"/>
      <c r="M19" s="30"/>
      <c r="N19" s="30"/>
      <c r="O19" s="30">
        <v>2970783.658</v>
      </c>
      <c r="P19" s="68">
        <f t="shared" si="0"/>
        <v>2.923745660420419</v>
      </c>
    </row>
    <row r="20" spans="1:16" ht="12.75">
      <c r="A20" s="67" t="s">
        <v>100</v>
      </c>
      <c r="B20" s="29" t="s">
        <v>175</v>
      </c>
      <c r="C20" s="30">
        <v>186030.398</v>
      </c>
      <c r="D20" s="30">
        <v>206748.263</v>
      </c>
      <c r="E20" s="30">
        <v>219892.911</v>
      </c>
      <c r="F20" s="30">
        <v>193095.046</v>
      </c>
      <c r="G20" s="30">
        <v>187747.382</v>
      </c>
      <c r="H20" s="30">
        <v>196528.32</v>
      </c>
      <c r="I20" s="30">
        <v>161466.897</v>
      </c>
      <c r="J20" s="30">
        <v>152420.143</v>
      </c>
      <c r="K20" s="30">
        <v>204586.993</v>
      </c>
      <c r="L20" s="30"/>
      <c r="M20" s="30"/>
      <c r="N20" s="30"/>
      <c r="O20" s="30">
        <v>1708516.3529999997</v>
      </c>
      <c r="P20" s="68">
        <f t="shared" si="0"/>
        <v>1.6814645049596102</v>
      </c>
    </row>
    <row r="21" spans="1:16" ht="12.75">
      <c r="A21" s="67" t="s">
        <v>101</v>
      </c>
      <c r="B21" s="29" t="s">
        <v>170</v>
      </c>
      <c r="C21" s="30">
        <v>123286.94</v>
      </c>
      <c r="D21" s="30">
        <v>163252.548</v>
      </c>
      <c r="E21" s="30">
        <v>179141.898</v>
      </c>
      <c r="F21" s="30">
        <v>142876.329</v>
      </c>
      <c r="G21" s="30">
        <v>164711.889</v>
      </c>
      <c r="H21" s="30">
        <v>144061.284</v>
      </c>
      <c r="I21" s="30">
        <v>126242.196</v>
      </c>
      <c r="J21" s="30">
        <v>154519.384</v>
      </c>
      <c r="K21" s="30">
        <v>186341.705</v>
      </c>
      <c r="L21" s="30"/>
      <c r="M21" s="30"/>
      <c r="N21" s="30"/>
      <c r="O21" s="30">
        <v>1384434.173</v>
      </c>
      <c r="P21" s="68">
        <f t="shared" si="0"/>
        <v>1.3625136904689683</v>
      </c>
    </row>
    <row r="22" spans="1:16" ht="12.75">
      <c r="A22" s="67" t="s">
        <v>102</v>
      </c>
      <c r="B22" s="29" t="s">
        <v>176</v>
      </c>
      <c r="C22" s="30">
        <v>126685.502</v>
      </c>
      <c r="D22" s="30">
        <v>226441.822</v>
      </c>
      <c r="E22" s="30">
        <v>174755.351</v>
      </c>
      <c r="F22" s="30">
        <v>184201.497</v>
      </c>
      <c r="G22" s="30">
        <v>150976.895</v>
      </c>
      <c r="H22" s="30">
        <v>195778.807</v>
      </c>
      <c r="I22" s="30">
        <v>156210.291</v>
      </c>
      <c r="J22" s="30">
        <v>125747.121</v>
      </c>
      <c r="K22" s="30">
        <v>177883.838</v>
      </c>
      <c r="L22" s="30"/>
      <c r="M22" s="30"/>
      <c r="N22" s="30"/>
      <c r="O22" s="30">
        <v>1518681.1239999998</v>
      </c>
      <c r="P22" s="68">
        <f t="shared" si="0"/>
        <v>1.4946350380985582</v>
      </c>
    </row>
    <row r="23" spans="1:16" ht="12.75">
      <c r="A23" s="67" t="s">
        <v>103</v>
      </c>
      <c r="B23" s="29" t="s">
        <v>169</v>
      </c>
      <c r="C23" s="30">
        <v>99448.698</v>
      </c>
      <c r="D23" s="30">
        <v>134192.969</v>
      </c>
      <c r="E23" s="30">
        <v>172425.601</v>
      </c>
      <c r="F23" s="30">
        <v>150791.541</v>
      </c>
      <c r="G23" s="30">
        <v>150173.358</v>
      </c>
      <c r="H23" s="30">
        <v>131947.19</v>
      </c>
      <c r="I23" s="30">
        <v>136155.486</v>
      </c>
      <c r="J23" s="30">
        <v>160516.594</v>
      </c>
      <c r="K23" s="30">
        <v>173647.323</v>
      </c>
      <c r="L23" s="30"/>
      <c r="M23" s="30"/>
      <c r="N23" s="30"/>
      <c r="O23" s="30">
        <v>1309298.7600000002</v>
      </c>
      <c r="P23" s="68">
        <f t="shared" si="0"/>
        <v>1.2885679364215208</v>
      </c>
    </row>
    <row r="24" spans="1:16" ht="12.75">
      <c r="A24" s="67" t="s">
        <v>104</v>
      </c>
      <c r="B24" s="29" t="s">
        <v>144</v>
      </c>
      <c r="C24" s="30">
        <v>243999.743</v>
      </c>
      <c r="D24" s="30">
        <v>235588.001</v>
      </c>
      <c r="E24" s="30">
        <v>328559.947</v>
      </c>
      <c r="F24" s="30">
        <v>319623.175</v>
      </c>
      <c r="G24" s="30">
        <v>284947.217</v>
      </c>
      <c r="H24" s="30">
        <v>266158.647</v>
      </c>
      <c r="I24" s="30">
        <v>169138.627</v>
      </c>
      <c r="J24" s="30">
        <v>306107.34</v>
      </c>
      <c r="K24" s="30">
        <v>168388.512</v>
      </c>
      <c r="L24" s="30"/>
      <c r="M24" s="30"/>
      <c r="N24" s="30"/>
      <c r="O24" s="30">
        <v>2322511.2090000003</v>
      </c>
      <c r="P24" s="68">
        <f t="shared" si="0"/>
        <v>2.2857376538697562</v>
      </c>
    </row>
    <row r="25" spans="1:16" ht="12.75">
      <c r="A25" s="27"/>
      <c r="B25" s="177" t="s">
        <v>84</v>
      </c>
      <c r="C25" s="177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66">
        <f>SUM(O5:O24)</f>
        <v>68908325.00600001</v>
      </c>
      <c r="P25" s="37">
        <f>SUM(P5:P24)</f>
        <v>67.81726284934759</v>
      </c>
    </row>
    <row r="26" spans="1:16" ht="13.5" customHeight="1">
      <c r="A26" s="27"/>
      <c r="B26" s="178" t="s">
        <v>107</v>
      </c>
      <c r="C26" s="178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66">
        <v>101608826.58900012</v>
      </c>
      <c r="P26" s="30">
        <f>O26/O$26*100</f>
        <v>100</v>
      </c>
    </row>
    <row r="28" ht="12.75">
      <c r="B28" s="15" t="s">
        <v>122</v>
      </c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O28" sqref="O28"/>
    </sheetView>
  </sheetViews>
  <sheetFormatPr defaultColWidth="9.140625" defaultRowHeight="12.75"/>
  <cols>
    <col min="5" max="5" width="10.57421875" style="0" customWidth="1"/>
  </cols>
  <sheetData>
    <row r="1" ht="15">
      <c r="B1" s="36" t="s">
        <v>2</v>
      </c>
    </row>
    <row r="2" ht="15">
      <c r="B2" s="36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4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6">
      <selection activeCell="H52" sqref="H5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4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2012-08-01T03:53:02Z</cp:lastPrinted>
  <dcterms:created xsi:type="dcterms:W3CDTF">2002-11-01T09:35:27Z</dcterms:created>
  <dcterms:modified xsi:type="dcterms:W3CDTF">2012-10-01T03:49:13Z</dcterms:modified>
  <cp:category/>
  <cp:version/>
  <cp:contentType/>
  <cp:contentStatus/>
</cp:coreProperties>
</file>